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firstSheet="5" activeTab="9"/>
  </bookViews>
  <sheets>
    <sheet name="目录" sheetId="2" r:id="rId1"/>
    <sheet name="1.一般公共预算收入预算" sheetId="1" r:id="rId2"/>
    <sheet name="2.一般公共预算支出" sheetId="3" r:id="rId3"/>
    <sheet name="3.一般公共预算支出 (本级)" sheetId="4" r:id="rId4"/>
    <sheet name="4.本级基本支出预算（政府经济分类）" sheetId="5" r:id="rId5"/>
    <sheet name="5.政府预算支出经济分类表" sheetId="6" r:id="rId6"/>
    <sheet name="6.政府债务限额余额" sheetId="7" r:id="rId7"/>
    <sheet name="7.县对下一般转移" sheetId="8" r:id="rId8"/>
    <sheet name="8.县对下专项转移支付分地区" sheetId="9" r:id="rId9"/>
    <sheet name="9.县对下专项转移支付分项目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q">[1]国家!#REF!</definedName>
    <definedName name="\z">[2]中央!#REF!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'[3]P1012001'!$A$6:$E$117</definedName>
    <definedName name="gxxe20032">'[3]P1012001'!$A$6:$E$117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[4]基础编码!$H$2:$H$3</definedName>
    <definedName name="mmmmmm">[4]基础编码!$S$2:$S$9</definedName>
    <definedName name="Print_Area_MI">#REF!</definedName>
    <definedName name="_xlnm.Print_Titles" hidden="1">#REF!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啊啊">#REF!</definedName>
    <definedName name="啊是的">#REF!</definedName>
    <definedName name="财政供养">#REF!</definedName>
    <definedName name="处室">#REF!</definedName>
    <definedName name="大多数">[5]Sheet2!$A$15</definedName>
    <definedName name="地区名称">#REF!</definedName>
    <definedName name="飞过海">[6]评估结果汇总表!$C$4</definedName>
    <definedName name="勾画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#REF!</definedName>
    <definedName name="철구사업본부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收入">#REF!</definedName>
    <definedName name="四季度">'[8]C01-1'!#REF!</definedName>
    <definedName name="位次d">[9]四月份月报!#REF!</definedName>
    <definedName name="性别">[4]基础编码!$H$2:$H$3</definedName>
    <definedName name="学历">[4]基础编码!$S$2:$S$9</definedName>
    <definedName name="支出">'[10]P1012001'!$A$6:$E$117</definedName>
    <definedName name="_xlnm.Print_Area" localSheetId="1">'1.一般公共预算收入预算'!$A$1:$E$39</definedName>
    <definedName name="_xlnm.Print_Titles" localSheetId="0">目录!$1:$1</definedName>
    <definedName name="Z_F3E756D0_37BF_413B_B4A8_93A201DE2E9C_.wvu.PrintTitles" hidden="1">#REF!</definedName>
    <definedName name="\q" localSheetId="0">[1]国家!#REF!</definedName>
    <definedName name="\z" localSheetId="0">[2]中央!#REF!</definedName>
    <definedName name="__xlfn.COUNTIFS" hidden="1">#NAME?</definedName>
    <definedName name="__xlfn.SUMIFS" hidden="1">#NAME?</definedName>
    <definedName name="_xlnm._FilterDatabase" localSheetId="0" hidden="1">#REF!</definedName>
    <definedName name="a" localSheetId="0">#REF!</definedName>
    <definedName name="aa" localSheetId="0">#REF!</definedName>
    <definedName name="aaa" localSheetId="0">[2]中央!#REF!</definedName>
    <definedName name="ABC" localSheetId="0">#REF!</definedName>
    <definedName name="ABD" localSheetId="0">#REF!</definedName>
    <definedName name="bbbb" localSheetId="0">#REF!</definedName>
    <definedName name="county" localSheetId="0">#REF!</definedName>
    <definedName name="data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hhhh" localSheetId="0">#REF!</definedName>
    <definedName name="kkkk" localSheetId="0">#REF!</definedName>
    <definedName name="mmmm" localSheetId="0">#REF!</definedName>
    <definedName name="mmmmm" localSheetId="0">[11]基础编码!$H$2:$H$3</definedName>
    <definedName name="mmmmmm" localSheetId="0">[11]基础编码!$S$2:$S$9</definedName>
    <definedName name="Print_Area_MI" localSheetId="0">#REF!</definedName>
    <definedName name="Pub_t_Division" localSheetId="0">#REF!</definedName>
    <definedName name="QWERTY">#REF!</definedName>
    <definedName name="啊啊" localSheetId="0">#REF!</definedName>
    <definedName name="啊是的" localSheetId="0">#REF!</definedName>
    <definedName name="财政供养" localSheetId="0">#REF!</definedName>
    <definedName name="处室" localSheetId="0">#REF!</definedName>
    <definedName name="大多数" localSheetId="0">[5]Sheet2!$A$15</definedName>
    <definedName name="地区名称" localSheetId="0">#REF!</definedName>
    <definedName name="飞过海" localSheetId="0">[6]评估结果汇总表!$C$4</definedName>
    <definedName name="勾画" localSheetId="0">#REF!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科目" localSheetId="0">#REF!</definedName>
    <definedName name="철구사업본부" localSheetId="0">#REF!</definedName>
    <definedName name="类型" localSheetId="0">#REF!</definedName>
    <definedName name="培训考核" localSheetId="0">#REF!</definedName>
    <definedName name="培训类别" localSheetId="0">#REF!</definedName>
    <definedName name="培训形式" localSheetId="0">#REF!</definedName>
    <definedName name="全额差额比例" localSheetId="0">'[7]C01-1'!#REF!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省级收入" localSheetId="0">#REF!</definedName>
    <definedName name="四季度" localSheetId="0">'[8]C01-1'!#REF!</definedName>
    <definedName name="位次d" localSheetId="0">[9]四月份月报!#REF!</definedName>
    <definedName name="性别" localSheetId="0">[11]基础编码!$H$2:$H$3</definedName>
    <definedName name="学历" localSheetId="0">[11]基础编码!$S$2:$S$9</definedName>
    <definedName name="_xlnm.Print_Area" localSheetId="0">目录!$A$1:$A$8</definedName>
    <definedName name="_xlnm._FilterDatabase" localSheetId="2" hidden="1">#REF!</definedName>
    <definedName name="a" localSheetId="2">#REF!</definedName>
    <definedName name="aa" localSheetId="2">#REF!</definedName>
    <definedName name="ABC" localSheetId="2">#REF!</definedName>
    <definedName name="ABD" localSheetId="2">#REF!</definedName>
    <definedName name="bbbb" localSheetId="2">#REF!</definedName>
    <definedName name="county" localSheetId="2">#REF!</definedName>
    <definedName name="data" localSheetId="2">#REF!</definedName>
    <definedName name="Database" localSheetId="2" hidden="1">#REF!</definedName>
    <definedName name="database2" localSheetId="2">#REF!</definedName>
    <definedName name="database3" localSheetId="2">#REF!</definedName>
    <definedName name="hhhh" localSheetId="2">#REF!</definedName>
    <definedName name="kkkk" localSheetId="2">#REF!</definedName>
    <definedName name="mmmm" localSheetId="2">#REF!</definedName>
    <definedName name="mmmmm" localSheetId="2">[12]基础编码!$H$2:$H$3</definedName>
    <definedName name="mmmmmm" localSheetId="2">[12]基础编码!$S$2:$S$9</definedName>
    <definedName name="_xlnm.Print_Area" hidden="1">#REF!</definedName>
    <definedName name="Print_Area_MI" localSheetId="2">#REF!</definedName>
    <definedName name="_xlnm.Print_Titles" localSheetId="2">'2.一般公共预算支出'!$1:$4</definedName>
    <definedName name="Pub_t_Division" localSheetId="2">#REF!</definedName>
    <definedName name="QWERTY" localSheetId="2">#REF!</definedName>
    <definedName name="啊啊" localSheetId="2">#REF!</definedName>
    <definedName name="啊是的" localSheetId="2">#REF!</definedName>
    <definedName name="财政供养" localSheetId="2">#REF!</definedName>
    <definedName name="处室" localSheetId="2">#REF!</definedName>
    <definedName name="地区名称" localSheetId="2">#REF!</definedName>
    <definedName name="勾画" localSheetId="2">#REF!</definedName>
    <definedName name="还有" localSheetId="2">#REF!</definedName>
    <definedName name="汇率" localSheetId="2">#REF!</definedName>
    <definedName name="基金处室" localSheetId="2">#REF!</definedName>
    <definedName name="基金金额" localSheetId="2">#REF!</definedName>
    <definedName name="基金科目" localSheetId="2">#REF!</definedName>
    <definedName name="基金类型" localSheetId="2">#REF!</definedName>
    <definedName name="金额" localSheetId="2">#REF!</definedName>
    <definedName name="科目" localSheetId="2">#REF!</definedName>
    <definedName name="类型" localSheetId="2">#REF!</definedName>
    <definedName name="培训考核" localSheetId="2">#REF!</definedName>
    <definedName name="培训类别" localSheetId="2">#REF!</definedName>
    <definedName name="培训形式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23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省级收入" localSheetId="2">#REF!</definedName>
    <definedName name="性别" localSheetId="2">[12]基础编码!$H$2:$H$3</definedName>
    <definedName name="学历" localSheetId="2">[12]基础编码!$S$2:$S$9</definedName>
    <definedName name="전" localSheetId="2">#REF!</definedName>
    <definedName name="주택사업본부" localSheetId="2">#REF!</definedName>
    <definedName name="철구사업본부" localSheetId="2">#REF!</definedName>
    <definedName name="\q" localSheetId="3">[1]国家!#REF!</definedName>
    <definedName name="\z" localSheetId="3">[2]中央!#REF!</definedName>
    <definedName name="_xlnm._FilterDatabase" localSheetId="3" hidden="1">#REF!</definedName>
    <definedName name="a" localSheetId="3">#REF!</definedName>
    <definedName name="aa" localSheetId="3">#REF!</definedName>
    <definedName name="aaa" localSheetId="3">[2]中央!#REF!</definedName>
    <definedName name="ABC" localSheetId="3">#REF!</definedName>
    <definedName name="ABD" localSheetId="3">#REF!</definedName>
    <definedName name="bbbb" localSheetId="3">#REF!</definedName>
    <definedName name="county" localSheetId="3">#REF!</definedName>
    <definedName name="data" localSheetId="3">#REF!</definedName>
    <definedName name="Database" localSheetId="3" hidden="1">#REF!</definedName>
    <definedName name="database2" localSheetId="3">#REF!</definedName>
    <definedName name="database3" localSheetId="3">#REF!</definedName>
    <definedName name="hhhh" localSheetId="3">#REF!</definedName>
    <definedName name="kkkk" localSheetId="3">#REF!</definedName>
    <definedName name="mmmm" localSheetId="3">#REF!</definedName>
    <definedName name="mmmmm" localSheetId="3">[12]基础编码!$H$2:$H$3</definedName>
    <definedName name="mmmmmm" localSheetId="3">[12]基础编码!$S$2:$S$9</definedName>
    <definedName name="_xlnm.Print_Area" localSheetId="3" hidden="1">#REF!</definedName>
    <definedName name="Print_Area_MI" localSheetId="3">#REF!</definedName>
    <definedName name="_xlnm.Print_Titles" localSheetId="3">'3.一般公共预算支出 (本级)'!$1:$4</definedName>
    <definedName name="Pub_t_Division" localSheetId="3">#REF!</definedName>
    <definedName name="QWERTY" localSheetId="3">#REF!</definedName>
    <definedName name="啊啊" localSheetId="3">#REF!</definedName>
    <definedName name="啊是的" localSheetId="3">#REF!</definedName>
    <definedName name="财政供养" localSheetId="3">#REF!</definedName>
    <definedName name="处室" localSheetId="3">#REF!</definedName>
    <definedName name="地区名称" localSheetId="3">#REF!</definedName>
    <definedName name="勾画" localSheetId="3">#REF!</definedName>
    <definedName name="还有" localSheetId="3">#REF!</definedName>
    <definedName name="汇率" localSheetId="3">#REF!</definedName>
    <definedName name="基金处室" localSheetId="3">#REF!</definedName>
    <definedName name="基金金额" localSheetId="3">#REF!</definedName>
    <definedName name="基金科目" localSheetId="3">#REF!</definedName>
    <definedName name="基金类型" localSheetId="3">#REF!</definedName>
    <definedName name="金额" localSheetId="3">#REF!</definedName>
    <definedName name="科目" localSheetId="3">#REF!</definedName>
    <definedName name="类型" localSheetId="3">#REF!</definedName>
    <definedName name="培训考核" localSheetId="3">#REF!</definedName>
    <definedName name="培训类别" localSheetId="3">#REF!</definedName>
    <definedName name="培训形式" localSheetId="3">#REF!</definedName>
    <definedName name="全额差额比例" localSheetId="3">'[7]C01-1'!#REF!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23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省级收入" localSheetId="3">#REF!</definedName>
    <definedName name="四季度" localSheetId="3">'[8]C01-1'!#REF!</definedName>
    <definedName name="位次d" localSheetId="3">[9]四月份月报!#REF!</definedName>
    <definedName name="性别" localSheetId="3">[12]基础编码!$H$2:$H$3</definedName>
    <definedName name="学历" localSheetId="3">[12]基础编码!$S$2:$S$9</definedName>
    <definedName name="전" localSheetId="3">#REF!</definedName>
    <definedName name="주택사업본부" localSheetId="3">#REF!</definedName>
    <definedName name="철구사업본부" localSheetId="3">#REF!</definedName>
    <definedName name="地区名称" localSheetId="5">[13]封面!$B$2:$B$6</definedName>
    <definedName name="_xlnm.Print_Titles" localSheetId="5">'5.政府预算支出经济分类表'!$A:$A,'5.政府预算支出经济分类表'!$1:$4</definedName>
    <definedName name="Z_F3E756D0_37BF_413B_B4A8_93A201DE2E9C_.wvu.PrintTitles" localSheetId="7" hidden="1">#REF!</definedName>
    <definedName name="_xlnm._FilterDatabase" localSheetId="7" hidden="1">#REF!</definedName>
    <definedName name="a" localSheetId="7">#REF!</definedName>
    <definedName name="aa" localSheetId="7">#REF!</definedName>
    <definedName name="ABC" localSheetId="7">#REF!</definedName>
    <definedName name="ABD" localSheetId="7">#REF!</definedName>
    <definedName name="bbbb" localSheetId="7">#REF!</definedName>
    <definedName name="county" localSheetId="7">#REF!</definedName>
    <definedName name="data" localSheetId="7">#REF!</definedName>
    <definedName name="Database" localSheetId="7" hidden="1">#REF!</definedName>
    <definedName name="database2" localSheetId="7">#REF!</definedName>
    <definedName name="database3" localSheetId="7">#REF!</definedName>
    <definedName name="hhhh" localSheetId="7">#REF!</definedName>
    <definedName name="kkkk" localSheetId="7">#REF!</definedName>
    <definedName name="mmmm" localSheetId="7">#REF!</definedName>
    <definedName name="mmmmm" localSheetId="7">[14]基础编码!$H$2:$H$3</definedName>
    <definedName name="mmmmmm" localSheetId="7">[14]基础编码!$S$2:$S$9</definedName>
    <definedName name="Print_Area_MI" localSheetId="7">#REF!</definedName>
    <definedName name="Pub_t_Division" localSheetId="7">#REF!</definedName>
    <definedName name="QWERTY" localSheetId="7">#REF!</definedName>
    <definedName name="啊啊" localSheetId="7">#REF!</definedName>
    <definedName name="啊是的" localSheetId="7">#REF!</definedName>
    <definedName name="财政供养" localSheetId="7">#REF!</definedName>
    <definedName name="处室" localSheetId="7">#REF!</definedName>
    <definedName name="地区名称" localSheetId="7">#REF!</definedName>
    <definedName name="勾画" localSheetId="7">#REF!</definedName>
    <definedName name="还有" localSheetId="7">#REF!</definedName>
    <definedName name="汇率" localSheetId="7">#REF!</definedName>
    <definedName name="基金处室" localSheetId="7">#REF!</definedName>
    <definedName name="基金金额" localSheetId="7">#REF!</definedName>
    <definedName name="基金科目" localSheetId="7">#REF!</definedName>
    <definedName name="基金类型" localSheetId="7">#REF!</definedName>
    <definedName name="金额" localSheetId="7">#REF!</definedName>
    <definedName name="전" localSheetId="7">#REF!</definedName>
    <definedName name="주택사업본부" localSheetId="7">#REF!</definedName>
    <definedName name="科目" localSheetId="7">#REF!</definedName>
    <definedName name="철구사업본부" localSheetId="7">#REF!</definedName>
    <definedName name="类型" localSheetId="7">#REF!</definedName>
    <definedName name="培训考核" localSheetId="7">#REF!</definedName>
    <definedName name="培训类别" localSheetId="7">#REF!</definedName>
    <definedName name="培训形式" localSheetId="7">#REF!</definedName>
    <definedName name="生产列1" localSheetId="7">#REF!</definedName>
    <definedName name="生产列11" localSheetId="7">#REF!</definedName>
    <definedName name="生产列15" localSheetId="7">#REF!</definedName>
    <definedName name="生产列16" localSheetId="7">#REF!</definedName>
    <definedName name="生产列17" localSheetId="7">#REF!</definedName>
    <definedName name="生产列19" localSheetId="7">#REF!</definedName>
    <definedName name="生产列2" localSheetId="7">#REF!</definedName>
    <definedName name="生产列20" localSheetId="7">#REF!</definedName>
    <definedName name="生产列3" localSheetId="7">#REF!</definedName>
    <definedName name="生产列4" localSheetId="7">#REF!</definedName>
    <definedName name="生产列5" localSheetId="7">#REF!</definedName>
    <definedName name="生产列6" localSheetId="7">#REF!</definedName>
    <definedName name="生产列7" localSheetId="7">#REF!</definedName>
    <definedName name="生产列8" localSheetId="7">#REF!</definedName>
    <definedName name="生产列9" localSheetId="7">#REF!</definedName>
    <definedName name="生产期" localSheetId="7">#REF!</definedName>
    <definedName name="生产期1" localSheetId="7">#REF!</definedName>
    <definedName name="生产期11" localSheetId="7">#REF!</definedName>
    <definedName name="生产期123" localSheetId="7">#REF!</definedName>
    <definedName name="生产期15" localSheetId="7">#REF!</definedName>
    <definedName name="生产期16" localSheetId="7">#REF!</definedName>
    <definedName name="生产期17" localSheetId="7">#REF!</definedName>
    <definedName name="生产期19" localSheetId="7">#REF!</definedName>
    <definedName name="生产期2" localSheetId="7">#REF!</definedName>
    <definedName name="生产期20" localSheetId="7">#REF!</definedName>
    <definedName name="生产期3" localSheetId="7">#REF!</definedName>
    <definedName name="生产期4" localSheetId="7">#REF!</definedName>
    <definedName name="生产期5" localSheetId="7">#REF!</definedName>
    <definedName name="生产期6" localSheetId="7">#REF!</definedName>
    <definedName name="生产期7" localSheetId="7">#REF!</definedName>
    <definedName name="生产期8" localSheetId="7">#REF!</definedName>
    <definedName name="生产期9" localSheetId="7">#REF!</definedName>
    <definedName name="省级收入" localSheetId="7">#REF!</definedName>
    <definedName name="性别" localSheetId="7">[14]基础编码!$H$2:$H$3</definedName>
    <definedName name="学历" localSheetId="7">[14]基础编码!$S$2:$S$9</definedName>
    <definedName name="_xlnm.Print_Area" localSheetId="7" hidden="1">'7.县对下一般转移'!$A$1:$B$59</definedName>
    <definedName name="_xlnm.Print_Titles" localSheetId="7" hidden="1">'7.县对下一般转移'!$1:$3</definedName>
    <definedName name="_xlnm._FilterDatabase" localSheetId="8" hidden="1">#REF!</definedName>
    <definedName name="a" localSheetId="8">#REF!</definedName>
    <definedName name="aa" localSheetId="8">#REF!</definedName>
    <definedName name="ABC" localSheetId="8">#REF!</definedName>
    <definedName name="ABD" localSheetId="8">#REF!</definedName>
    <definedName name="bbbb" localSheetId="8">#REF!</definedName>
    <definedName name="county" localSheetId="8">#REF!</definedName>
    <definedName name="data" localSheetId="8">#REF!</definedName>
    <definedName name="Database" localSheetId="8" hidden="1">#REF!</definedName>
    <definedName name="database2" localSheetId="8">#REF!</definedName>
    <definedName name="database3" localSheetId="8">#REF!</definedName>
    <definedName name="hhhh" localSheetId="8">#REF!</definedName>
    <definedName name="kkkk" localSheetId="8">#REF!</definedName>
    <definedName name="mmmm" localSheetId="8">#REF!</definedName>
    <definedName name="mmmmm" localSheetId="8">[15]基础编码!$H$2:$H$3</definedName>
    <definedName name="mmmmmm" localSheetId="8">[15]基础编码!$S$2:$S$9</definedName>
    <definedName name="_xlnm.Print_Area" localSheetId="8" hidden="1">#REF!</definedName>
    <definedName name="Print_Area_MI" localSheetId="8">#REF!</definedName>
    <definedName name="_xlnm.Print_Titles" localSheetId="8" hidden="1">#N/A</definedName>
    <definedName name="Pub_t_Division" localSheetId="8">#REF!</definedName>
    <definedName name="QWERTY" localSheetId="8">#REF!</definedName>
    <definedName name="啊啊" localSheetId="8">#REF!</definedName>
    <definedName name="啊是的" localSheetId="8">#REF!</definedName>
    <definedName name="财政供养" localSheetId="8">#REF!</definedName>
    <definedName name="处室" localSheetId="8">#REF!</definedName>
    <definedName name="地区名称" localSheetId="8">#REF!</definedName>
    <definedName name="勾画" localSheetId="8">#REF!</definedName>
    <definedName name="还有" localSheetId="8">#REF!</definedName>
    <definedName name="汇率" localSheetId="8">#REF!</definedName>
    <definedName name="基金处室" localSheetId="8">#REF!</definedName>
    <definedName name="基金金额" localSheetId="8">#REF!</definedName>
    <definedName name="基金科目" localSheetId="8">#REF!</definedName>
    <definedName name="基金类型" localSheetId="8">#REF!</definedName>
    <definedName name="金额" localSheetId="8">#REF!</definedName>
    <definedName name="전" localSheetId="8">#REF!</definedName>
    <definedName name="주택사업본부" localSheetId="8">#REF!</definedName>
    <definedName name="科目" localSheetId="8">#REF!</definedName>
    <definedName name="철구사업본부" localSheetId="8">#REF!</definedName>
    <definedName name="类型" localSheetId="8">#REF!</definedName>
    <definedName name="培训考核" localSheetId="8">#REF!</definedName>
    <definedName name="培训类别" localSheetId="8">#REF!</definedName>
    <definedName name="培训形式" localSheetId="8">#REF!</definedName>
    <definedName name="生产列1" localSheetId="8">#REF!</definedName>
    <definedName name="生产列11" localSheetId="8">#REF!</definedName>
    <definedName name="生产列15" localSheetId="8">#REF!</definedName>
    <definedName name="生产列16" localSheetId="8">#REF!</definedName>
    <definedName name="生产列17" localSheetId="8">#REF!</definedName>
    <definedName name="生产列19" localSheetId="8">#REF!</definedName>
    <definedName name="生产列2" localSheetId="8">#REF!</definedName>
    <definedName name="生产列20" localSheetId="8">#REF!</definedName>
    <definedName name="生产列3" localSheetId="8">#REF!</definedName>
    <definedName name="生产列4" localSheetId="8">#REF!</definedName>
    <definedName name="生产列5" localSheetId="8">#REF!</definedName>
    <definedName name="生产列6" localSheetId="8">#REF!</definedName>
    <definedName name="生产列7" localSheetId="8">#REF!</definedName>
    <definedName name="生产列8" localSheetId="8">#REF!</definedName>
    <definedName name="生产列9" localSheetId="8">#REF!</definedName>
    <definedName name="生产期" localSheetId="8">#REF!</definedName>
    <definedName name="生产期1" localSheetId="8">#REF!</definedName>
    <definedName name="生产期11" localSheetId="8">#REF!</definedName>
    <definedName name="生产期123" localSheetId="8">#REF!</definedName>
    <definedName name="生产期15" localSheetId="8">#REF!</definedName>
    <definedName name="生产期16" localSheetId="8">#REF!</definedName>
    <definedName name="生产期17" localSheetId="8">#REF!</definedName>
    <definedName name="生产期19" localSheetId="8">#REF!</definedName>
    <definedName name="生产期2" localSheetId="8">#REF!</definedName>
    <definedName name="生产期20" localSheetId="8">#REF!</definedName>
    <definedName name="生产期3" localSheetId="8">#REF!</definedName>
    <definedName name="生产期4" localSheetId="8">#REF!</definedName>
    <definedName name="生产期5" localSheetId="8">#REF!</definedName>
    <definedName name="生产期6" localSheetId="8">#REF!</definedName>
    <definedName name="生产期7" localSheetId="8">#REF!</definedName>
    <definedName name="生产期8" localSheetId="8">#REF!</definedName>
    <definedName name="生产期9" localSheetId="8">#REF!</definedName>
    <definedName name="省级收入" localSheetId="8">#REF!</definedName>
    <definedName name="性别" localSheetId="8">[15]基础编码!$H$2:$H$3</definedName>
    <definedName name="学历" localSheetId="8">[15]基础编码!$S$2:$S$9</definedName>
    <definedName name="_xlnm._FilterDatabase" localSheetId="9" hidden="1">'9.县对下专项转移支付分项目'!$A$1:$B$3</definedName>
    <definedName name="_xlnm.Print_Titles" localSheetId="9">'9.县对下专项转移支付分项目'!$2:$3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DADI</author>
  </authors>
  <commentList>
    <comment ref="C236" authorId="0">
      <text>
        <r>
          <rPr>
            <b/>
            <sz val="9"/>
            <rFont val="宋体"/>
            <charset val="134"/>
          </rPr>
          <t>DADI:</t>
        </r>
        <r>
          <rPr>
            <sz val="9"/>
            <rFont val="宋体"/>
            <charset val="134"/>
          </rPr>
          <t xml:space="preserve">
将2101016食品安全事务19万元列此科目</t>
        </r>
      </text>
    </comment>
    <comment ref="C247" authorId="0">
      <text>
        <r>
          <rPr>
            <b/>
            <sz val="9"/>
            <rFont val="宋体"/>
            <charset val="134"/>
          </rPr>
          <t>DADI:</t>
        </r>
        <r>
          <rPr>
            <sz val="9"/>
            <rFont val="宋体"/>
            <charset val="134"/>
          </rPr>
          <t xml:space="preserve">
2018年2011750质量技术监督与检验事务中事业运行60万元列此科目</t>
        </r>
      </text>
    </comment>
    <comment ref="C310" authorId="0">
      <text>
        <r>
          <rPr>
            <b/>
            <sz val="9"/>
            <rFont val="宋体"/>
            <charset val="134"/>
          </rPr>
          <t>DADI:</t>
        </r>
        <r>
          <rPr>
            <sz val="9"/>
            <rFont val="宋体"/>
            <charset val="134"/>
          </rPr>
          <t xml:space="preserve">
上年5610含消防323</t>
        </r>
      </text>
    </comment>
    <comment ref="D861" authorId="0">
      <text>
        <r>
          <rPr>
            <b/>
            <sz val="9"/>
            <rFont val="宋体"/>
            <charset val="134"/>
          </rPr>
          <t>DADI:</t>
        </r>
        <r>
          <rPr>
            <sz val="9"/>
            <rFont val="宋体"/>
            <charset val="134"/>
          </rPr>
          <t xml:space="preserve">
加1
</t>
        </r>
      </text>
    </comment>
    <comment ref="G861" authorId="0">
      <text>
        <r>
          <rPr>
            <b/>
            <sz val="9"/>
            <rFont val="宋体"/>
            <charset val="134"/>
          </rPr>
          <t>DADI:</t>
        </r>
        <r>
          <rPr>
            <sz val="9"/>
            <rFont val="宋体"/>
            <charset val="134"/>
          </rPr>
          <t xml:space="preserve">
加1
</t>
        </r>
      </text>
    </comment>
    <comment ref="D883" authorId="0">
      <text>
        <r>
          <rPr>
            <b/>
            <sz val="9"/>
            <rFont val="宋体"/>
            <charset val="134"/>
          </rPr>
          <t>DADI:</t>
        </r>
        <r>
          <rPr>
            <sz val="9"/>
            <rFont val="宋体"/>
            <charset val="134"/>
          </rPr>
          <t xml:space="preserve">
加1</t>
        </r>
      </text>
    </comment>
    <comment ref="G883" authorId="0">
      <text>
        <r>
          <rPr>
            <b/>
            <sz val="9"/>
            <rFont val="宋体"/>
            <charset val="134"/>
          </rPr>
          <t>DADI:</t>
        </r>
        <r>
          <rPr>
            <sz val="9"/>
            <rFont val="宋体"/>
            <charset val="134"/>
          </rPr>
          <t xml:space="preserve">
加1</t>
        </r>
      </text>
    </comment>
    <comment ref="C905" authorId="0">
      <text>
        <r>
          <rPr>
            <b/>
            <sz val="9"/>
            <rFont val="宋体"/>
            <charset val="134"/>
          </rPr>
          <t>DADI:</t>
        </r>
        <r>
          <rPr>
            <sz val="9"/>
            <rFont val="宋体"/>
            <charset val="134"/>
          </rPr>
          <t xml:space="preserve">
上年列2130219林业工程与项目管理</t>
        </r>
      </text>
    </comment>
    <comment ref="D932" authorId="0">
      <text>
        <r>
          <rPr>
            <b/>
            <sz val="9"/>
            <rFont val="宋体"/>
            <charset val="134"/>
          </rPr>
          <t>DADI:</t>
        </r>
        <r>
          <rPr>
            <sz val="9"/>
            <rFont val="宋体"/>
            <charset val="134"/>
          </rPr>
          <t xml:space="preserve">
加1
</t>
        </r>
      </text>
    </comment>
    <comment ref="G932" authorId="0">
      <text>
        <r>
          <rPr>
            <b/>
            <sz val="9"/>
            <rFont val="宋体"/>
            <charset val="134"/>
          </rPr>
          <t>DADI:</t>
        </r>
        <r>
          <rPr>
            <sz val="9"/>
            <rFont val="宋体"/>
            <charset val="134"/>
          </rPr>
          <t xml:space="preserve">
加1
</t>
        </r>
      </text>
    </comment>
  </commentList>
</comments>
</file>

<file path=xl/comments2.xml><?xml version="1.0" encoding="utf-8"?>
<comments xmlns="http://schemas.openxmlformats.org/spreadsheetml/2006/main">
  <authors>
    <author>DADI</author>
  </authors>
  <commentList>
    <comment ref="C236" authorId="0">
      <text>
        <r>
          <rPr>
            <sz val="9"/>
            <rFont val="宋体"/>
            <charset val="134"/>
          </rPr>
          <t>DADI:
将2101016食品安全事务19万元列此科目</t>
        </r>
      </text>
    </comment>
    <comment ref="C247" authorId="0">
      <text>
        <r>
          <rPr>
            <sz val="9"/>
            <rFont val="宋体"/>
            <charset val="134"/>
          </rPr>
          <t>DADI:
2018年2011750质量技术监督与检验事务中事业运行60万元列此科目</t>
        </r>
      </text>
    </comment>
    <comment ref="C310" authorId="0">
      <text>
        <r>
          <rPr>
            <sz val="9"/>
            <rFont val="宋体"/>
            <charset val="134"/>
          </rPr>
          <t>DADI:
上年5610含消防323</t>
        </r>
      </text>
    </comment>
    <comment ref="C905" authorId="0">
      <text>
        <r>
          <rPr>
            <sz val="9"/>
            <rFont val="宋体"/>
            <charset val="134"/>
          </rPr>
          <t>DADI:
上年列2130219林业工程与项目管理</t>
        </r>
      </text>
    </comment>
  </commentList>
</comments>
</file>

<file path=xl/sharedStrings.xml><?xml version="1.0" encoding="utf-8"?>
<sst xmlns="http://schemas.openxmlformats.org/spreadsheetml/2006/main" count="3026" uniqueCount="1298">
  <si>
    <t>目        录</t>
  </si>
  <si>
    <t>一般公共预算</t>
  </si>
  <si>
    <t xml:space="preserve">表1：2019年桓仁县一般公共预算收入预算表 </t>
  </si>
  <si>
    <t xml:space="preserve">表2：2019年桓仁县一般公共预算支出预算表 </t>
  </si>
  <si>
    <t xml:space="preserve">表3：2019年桓仁县本级一般公共预算支出预算表 </t>
  </si>
  <si>
    <t>表4：2019年桓仁县本级一般公共预算基本支出预算表（政府经济分类）</t>
  </si>
  <si>
    <t>表5：2019年桓仁县政府预算支出经济分类情况表</t>
  </si>
  <si>
    <t>表6：2019年桓仁县政府一般债务限额和余额情况表</t>
  </si>
  <si>
    <t xml:space="preserve">表7：2019年县对下税收返还和一般转移支付预算表 </t>
  </si>
  <si>
    <t>表8: 2019年县对下专项转移支付分地区预算表</t>
  </si>
  <si>
    <t>表9：2019年县对下专项转移支付分项目预算表</t>
  </si>
  <si>
    <t>附表1</t>
  </si>
  <si>
    <t>桓仁县2019年一般公共预算收入预算表</t>
  </si>
  <si>
    <t>单位：万元</t>
  </si>
  <si>
    <t>项目</t>
  </si>
  <si>
    <t>2018年预计</t>
  </si>
  <si>
    <t>2019年预算拟安排</t>
  </si>
  <si>
    <t>数额</t>
  </si>
  <si>
    <t>增减额</t>
  </si>
  <si>
    <t>增减%</t>
  </si>
  <si>
    <t>一般公共预算收入</t>
  </si>
  <si>
    <t>1.税收收入</t>
  </si>
  <si>
    <t xml:space="preserve">  增值税</t>
  </si>
  <si>
    <t xml:space="preserve">   其中：改征增值税</t>
  </si>
  <si>
    <t xml:space="preserve">  营业税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</si>
  <si>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</si>
  <si>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</si>
  <si>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</si>
  <si>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</si>
  <si>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</si>
  <si>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</si>
  <si>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</si>
  <si>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</si>
  <si>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</si>
  <si>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</si>
  <si>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契税</t>
  </si>
  <si>
    <t xml:space="preserve">  环境保护税</t>
  </si>
  <si>
    <t>2.非税收入</t>
  </si>
  <si>
    <t xml:space="preserve">  专项收入</t>
  </si>
  <si>
    <t xml:space="preserve">    其中：教育费附加</t>
  </si>
  <si>
    <t xml:space="preserve">          地方教育费附加</t>
  </si>
  <si>
    <t xml:space="preserve">          文化建设事业费</t>
  </si>
  <si>
    <t xml:space="preserve">          残疾人就业保障金</t>
  </si>
  <si>
    <t xml:space="preserve">  行政事业性收费</t>
  </si>
  <si>
    <t xml:space="preserve">  罚没收入</t>
  </si>
  <si>
    <t xml:space="preserve">  国有资本经营收入</t>
  </si>
  <si>
    <t xml:space="preserve">  资产有偿使用收入</t>
  </si>
  <si>
    <t xml:space="preserve">  捐赠收入</t>
  </si>
  <si>
    <t xml:space="preserve">  政府住房基金收入</t>
  </si>
  <si>
    <t xml:space="preserve">  其他收入</t>
  </si>
  <si>
    <t>附：税务征收</t>
  </si>
  <si>
    <t xml:space="preserve">    财政征收</t>
  </si>
  <si>
    <t>附：财政非税占比%</t>
  </si>
  <si>
    <t>2019年一般公共预算支出草案</t>
  </si>
  <si>
    <t>项目编码</t>
  </si>
  <si>
    <t>预算科目</t>
  </si>
  <si>
    <t>2018年预算</t>
  </si>
  <si>
    <t>2019年预算</t>
  </si>
  <si>
    <t>2019年预算数比2018年预算数</t>
  </si>
  <si>
    <t>2019年预算数
(含提前告知专项转移支付)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</si>
  <si>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</si>
  <si>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</si>
  <si>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</si>
  <si>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</si>
  <si>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</si>
  <si>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</si>
  <si>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</si>
  <si>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</si>
  <si>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</si>
  <si>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</si>
  <si>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</si>
  <si>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</si>
  <si>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</si>
  <si>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</si>
  <si>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</si>
  <si>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</si>
  <si>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</si>
  <si>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</si>
  <si>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</si>
  <si>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</si>
  <si>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</si>
  <si>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</si>
  <si>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</si>
  <si>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</si>
  <si>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</si>
  <si>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</si>
  <si>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</si>
  <si>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</si>
  <si>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</si>
  <si>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</si>
  <si>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</si>
  <si>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</si>
  <si>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应对气候变化管理事务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</si>
  <si>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</si>
  <si>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</si>
  <si>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</si>
  <si>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</si>
  <si>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</si>
  <si>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</si>
  <si>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</si>
  <si>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</si>
  <si>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</si>
  <si>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</si>
  <si>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</si>
  <si>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</si>
  <si>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</si>
  <si>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</si>
  <si>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</si>
  <si>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</si>
  <si>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</si>
  <si>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</si>
  <si>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</si>
  <si>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</si>
  <si>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</si>
  <si>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</si>
  <si>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</si>
  <si>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</si>
  <si>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</si>
  <si>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</si>
  <si>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</si>
  <si>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</si>
  <si>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</si>
  <si>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海关事务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</si>
  <si>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</si>
  <si>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</si>
  <si>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</si>
  <si>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</si>
  <si>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</si>
  <si>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</si>
  <si>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</si>
  <si>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</si>
  <si>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</si>
  <si>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</si>
  <si>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</si>
  <si>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</si>
  <si>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</si>
  <si>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</si>
  <si>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</si>
  <si>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</si>
  <si>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</si>
  <si>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</si>
  <si>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</si>
  <si>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</si>
  <si>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</si>
  <si>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</si>
  <si>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</si>
  <si>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</si>
  <si>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</si>
  <si>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</si>
  <si>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</si>
  <si>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</si>
  <si>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</si>
  <si>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</si>
  <si>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</si>
  <si>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</si>
  <si>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</si>
  <si>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</si>
  <si>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</si>
  <si>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港澳台侨事务</t>
  </si>
  <si>
    <t xml:space="preserve">      港澳事务</t>
  </si>
  <si>
    <t xml:space="preserve">      台湾事务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</si>
  <si>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</si>
  <si>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</si>
  <si>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</si>
  <si>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</si>
  <si>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</si>
  <si>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</si>
  <si>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</si>
  <si>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</si>
  <si>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</si>
  <si>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</si>
  <si>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</si>
  <si>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</si>
  <si>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</si>
  <si>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</si>
  <si>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</si>
  <si>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</si>
  <si>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</si>
  <si>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</si>
  <si>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</si>
  <si>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</si>
  <si>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</si>
  <si>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</si>
  <si>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</si>
  <si>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</si>
  <si>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</si>
  <si>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网信事务</t>
  </si>
  <si>
    <t xml:space="preserve">      其他网信事务支出</t>
  </si>
  <si>
    <t xml:space="preserve">   市场监督管理事务</t>
  </si>
  <si>
    <t xml:space="preserve">      市场监督管理专项</t>
  </si>
  <si>
    <t xml:space="preserve">      市场监管执法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</si>
  <si>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</si>
  <si>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</si>
  <si>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</si>
  <si>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</si>
  <si>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</si>
  <si>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</si>
  <si>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</si>
  <si>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</si>
  <si>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</si>
  <si>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其他一般公共服务支出(款)</t>
  </si>
  <si>
    <t xml:space="preserve">      国家赔偿费用支出</t>
  </si>
  <si>
    <t xml:space="preserve">      其他一般公共服务支出(项)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</si>
  <si>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</si>
  <si>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</si>
  <si>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</si>
  <si>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</si>
  <si>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</si>
  <si>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</si>
  <si>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>20203</t>
  </si>
  <si>
    <t xml:space="preserve">    对外援助</t>
  </si>
  <si>
    <t>2020304</t>
  </si>
  <si>
    <t xml:space="preserve">      援外优惠贷款贴息</t>
  </si>
  <si>
    <t>2020306</t>
  </si>
  <si>
    <t xml:space="preserve">      对外援助</t>
  </si>
  <si>
    <t>20204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</si>
  <si>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</si>
  <si>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</si>
  <si>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</si>
  <si>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</si>
  <si>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</si>
  <si>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</si>
  <si>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</si>
  <si>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</si>
  <si>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</si>
  <si>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其他对外合作与交流支出</t>
  </si>
  <si>
    <t xml:space="preserve">    对外宣传（款）</t>
  </si>
  <si>
    <t xml:space="preserve">      对外宣传（项）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</si>
  <si>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</si>
  <si>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</si>
  <si>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</si>
  <si>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</si>
  <si>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</si>
  <si>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</si>
  <si>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</si>
  <si>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其他外交支出(款)</t>
  </si>
  <si>
    <t xml:space="preserve">      其他外交支出(项)</t>
  </si>
  <si>
    <t xml:space="preserve"> 国防支出</t>
  </si>
  <si>
    <t xml:space="preserve">    现役部队（款）</t>
  </si>
  <si>
    <t xml:space="preserve">      现役部队（项）</t>
  </si>
  <si>
    <t xml:space="preserve">    国防科研事业(款)</t>
  </si>
  <si>
    <t xml:space="preserve">      国防科研事业（项）</t>
  </si>
  <si>
    <t xml:space="preserve">    专项工程（款）</t>
  </si>
  <si>
    <t xml:space="preserve">      专项工程（项）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</si>
  <si>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</si>
  <si>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</si>
  <si>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</si>
  <si>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</si>
  <si>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</si>
  <si>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</si>
  <si>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</si>
  <si>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>2030607</t>
  </si>
  <si>
    <t xml:space="preserve">      民兵</t>
  </si>
  <si>
    <t>2030608</t>
  </si>
  <si>
    <t xml:space="preserve">      边海防</t>
  </si>
  <si>
    <t xml:space="preserve">      其他国防动员支出</t>
  </si>
  <si>
    <t>20399</t>
  </si>
  <si>
    <t xml:space="preserve">    其他国防动员支出（款）</t>
  </si>
  <si>
    <t xml:space="preserve">      其他国防支出(项)</t>
  </si>
  <si>
    <t>204</t>
  </si>
  <si>
    <t xml:space="preserve"> 公共安全支出</t>
  </si>
  <si>
    <t xml:space="preserve">    武装警察部队</t>
  </si>
  <si>
    <t xml:space="preserve">      武装警察部队</t>
  </si>
  <si>
    <t xml:space="preserve">      其他武装警察部队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</si>
  <si>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</si>
  <si>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</si>
  <si>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</si>
  <si>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</si>
  <si>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</si>
  <si>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</si>
  <si>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</si>
  <si>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</si>
  <si>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</si>
  <si>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</si>
  <si>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</si>
  <si>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</si>
  <si>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</si>
  <si>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</si>
  <si>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</si>
  <si>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</si>
  <si>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</si>
  <si>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</si>
  <si>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</si>
  <si>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</si>
  <si>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</si>
  <si>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</si>
  <si>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</si>
  <si>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</si>
  <si>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</si>
  <si>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</si>
  <si>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</si>
  <si>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</si>
  <si>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</si>
  <si>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</si>
  <si>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</si>
  <si>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信息化建设及运行维护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</si>
  <si>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</si>
  <si>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</si>
  <si>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</si>
  <si>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</si>
  <si>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</si>
  <si>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</si>
  <si>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</si>
  <si>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</si>
  <si>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</si>
  <si>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</si>
  <si>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</si>
  <si>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网络运行及维护</t>
  </si>
  <si>
    <t xml:space="preserve">      缉私业务</t>
  </si>
  <si>
    <t xml:space="preserve">      其他缉私警察支出</t>
  </si>
  <si>
    <t xml:space="preserve">    其他公共安全支出（款）</t>
  </si>
  <si>
    <t xml:space="preserve">      其他公共安全支出(项)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</si>
  <si>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</si>
  <si>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</si>
  <si>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</si>
  <si>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</si>
  <si>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</si>
  <si>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</si>
  <si>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</si>
  <si>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</si>
  <si>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</si>
  <si>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</si>
  <si>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</si>
  <si>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</si>
  <si>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</si>
  <si>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</si>
  <si>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</si>
  <si>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</si>
  <si>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</si>
  <si>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</si>
  <si>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</si>
  <si>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</si>
  <si>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</si>
  <si>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</si>
  <si>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</si>
  <si>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</si>
  <si>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</si>
  <si>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</si>
  <si>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</si>
  <si>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</si>
  <si>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</si>
  <si>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</si>
  <si>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</si>
  <si>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</si>
  <si>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</si>
  <si>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</si>
  <si>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</si>
  <si>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</si>
  <si>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</si>
  <si>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</si>
  <si>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</si>
  <si>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</si>
  <si>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</si>
  <si>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</si>
  <si>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</si>
  <si>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</si>
  <si>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</si>
  <si>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</si>
  <si>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</si>
  <si>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</si>
  <si>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</si>
  <si>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</si>
  <si>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其他教育支出（款）</t>
  </si>
  <si>
    <t xml:space="preserve">      其他教育支出(项)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</si>
  <si>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</si>
  <si>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</si>
  <si>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</si>
  <si>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</si>
  <si>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</si>
  <si>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</si>
  <si>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</si>
  <si>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</si>
  <si>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</si>
  <si>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</si>
  <si>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</si>
  <si>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</si>
  <si>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</si>
  <si>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</si>
  <si>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</si>
  <si>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</si>
  <si>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</si>
  <si>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</si>
  <si>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</si>
  <si>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</si>
  <si>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</si>
  <si>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</si>
  <si>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</si>
  <si>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</si>
  <si>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</si>
  <si>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</si>
  <si>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</si>
  <si>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</si>
  <si>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</si>
  <si>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</si>
  <si>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</si>
  <si>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</si>
  <si>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</si>
  <si>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</si>
  <si>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</si>
  <si>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</si>
  <si>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</si>
  <si>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</si>
  <si>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</si>
  <si>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</si>
  <si>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</si>
  <si>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</si>
  <si>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</si>
  <si>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</si>
  <si>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</si>
  <si>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</si>
  <si>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</si>
  <si>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</si>
  <si>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</si>
  <si>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</si>
  <si>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</si>
  <si>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</si>
  <si>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</si>
  <si>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</si>
  <si>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</si>
  <si>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</si>
  <si>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</si>
  <si>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</si>
  <si>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</si>
  <si>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</si>
  <si>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旅游宣传</t>
  </si>
  <si>
    <t xml:space="preserve">      旅游行业业务管理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</si>
  <si>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</si>
  <si>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</si>
  <si>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</si>
  <si>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</si>
  <si>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</si>
  <si>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</si>
  <si>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</si>
  <si>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</si>
  <si>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</si>
  <si>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</si>
  <si>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</si>
  <si>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</si>
  <si>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</si>
  <si>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</si>
  <si>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</si>
  <si>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</si>
  <si>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</si>
  <si>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</si>
  <si>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</si>
  <si>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</si>
  <si>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</si>
  <si>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</si>
  <si>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</si>
  <si>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</si>
  <si>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其他文化体育与传媒支出(款)</t>
  </si>
  <si>
    <t xml:space="preserve">      宣传文化发展专项支出</t>
  </si>
  <si>
    <t xml:space="preserve">      文化产业发展专项支出</t>
  </si>
  <si>
    <t xml:space="preserve">      其他文化体育与传媒支出(项)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</si>
  <si>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</si>
  <si>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</si>
  <si>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</si>
  <si>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</si>
  <si>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</si>
  <si>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</si>
  <si>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</si>
  <si>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</si>
  <si>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</si>
  <si>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劳动人事争议调节仲裁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</si>
  <si>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</si>
  <si>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</si>
  <si>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</si>
  <si>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</si>
  <si>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</si>
  <si>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</si>
  <si>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</si>
  <si>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</si>
  <si>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</si>
  <si>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</si>
  <si>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</si>
  <si>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</si>
  <si>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</si>
  <si>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</si>
  <si>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</si>
  <si>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</si>
  <si>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</si>
  <si>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</si>
  <si>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</si>
  <si>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</si>
  <si>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</si>
  <si>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</si>
  <si>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</si>
  <si>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</si>
  <si>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</si>
  <si>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</si>
  <si>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</si>
  <si>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</si>
  <si>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</si>
  <si>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</si>
  <si>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</si>
  <si>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</si>
  <si>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</si>
  <si>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</si>
  <si>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</si>
  <si>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</si>
  <si>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</si>
  <si>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</si>
  <si>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</si>
  <si>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</si>
  <si>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退伍士兵安置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</si>
  <si>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</si>
  <si>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</si>
  <si>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</si>
  <si>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</si>
  <si>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</si>
  <si>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</si>
  <si>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</si>
  <si>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</si>
  <si>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</si>
  <si>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</si>
  <si>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</si>
  <si>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</si>
  <si>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</si>
  <si>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</si>
  <si>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</si>
  <si>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</si>
  <si>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</si>
  <si>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</si>
  <si>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</si>
  <si>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</si>
  <si>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</si>
  <si>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</si>
  <si>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</si>
  <si>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</si>
  <si>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</si>
  <si>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</si>
  <si>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</si>
  <si>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</si>
  <si>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</si>
  <si>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</si>
  <si>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</si>
  <si>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</si>
  <si>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</si>
  <si>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</si>
  <si>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</si>
  <si>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</si>
  <si>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财政对企业职工基本养老基金的补助</t>
  </si>
  <si>
    <t xml:space="preserve">      财政对城乡居民基本养老基金的补助</t>
  </si>
  <si>
    <t xml:space="preserve">      财政对其他基本养老基金的补助</t>
  </si>
  <si>
    <t xml:space="preserve">    财政对社会保险基金的补助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</si>
  <si>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</si>
  <si>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</si>
  <si>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</si>
  <si>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</si>
  <si>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</si>
  <si>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</si>
  <si>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</si>
  <si>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</si>
  <si>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其他社会保障和就业支出(款)</t>
  </si>
  <si>
    <t xml:space="preserve">      其他社会保障和就业支出（项）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</si>
  <si>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</si>
  <si>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</si>
  <si>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</si>
  <si>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</si>
  <si>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</si>
  <si>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</si>
  <si>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</si>
  <si>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</si>
  <si>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</si>
  <si>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</si>
  <si>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</si>
  <si>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</si>
  <si>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</si>
  <si>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</si>
  <si>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</si>
  <si>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</si>
  <si>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</si>
  <si>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</si>
  <si>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</si>
  <si>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</si>
  <si>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</si>
  <si>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</si>
  <si>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</si>
  <si>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</si>
  <si>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</si>
  <si>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</si>
  <si>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</si>
  <si>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</si>
  <si>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</si>
  <si>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</si>
  <si>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</si>
  <si>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</si>
  <si>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</si>
  <si>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</si>
  <si>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</si>
  <si>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</si>
  <si>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</si>
  <si>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</si>
  <si>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</si>
  <si>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</si>
  <si>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</si>
  <si>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</si>
  <si>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</si>
  <si>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</si>
  <si>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</si>
  <si>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</si>
  <si>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</si>
  <si>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</si>
  <si>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</si>
  <si>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</si>
  <si>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</si>
  <si>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</si>
  <si>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</si>
  <si>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</si>
  <si>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</si>
  <si>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</si>
  <si>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</si>
  <si>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</si>
  <si>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</si>
  <si>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</si>
  <si>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</si>
  <si>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</si>
  <si>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</si>
  <si>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</si>
  <si>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</si>
  <si>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</si>
  <si>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</si>
  <si>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</si>
  <si>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</si>
  <si>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</si>
  <si>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</si>
  <si>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</si>
  <si>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</si>
  <si>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</si>
  <si>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</si>
  <si>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</si>
  <si>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</si>
  <si>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</si>
  <si>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</si>
  <si>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</si>
  <si>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</si>
  <si>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</si>
  <si>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</si>
  <si>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</si>
  <si>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</si>
  <si>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</si>
  <si>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</si>
  <si>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</si>
  <si>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</si>
  <si>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</si>
  <si>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</si>
  <si>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</si>
  <si>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</si>
  <si>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>2110507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</si>
  <si>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</si>
  <si>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</si>
  <si>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</si>
  <si>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</si>
  <si>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</si>
  <si>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</si>
  <si>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</si>
  <si>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</si>
  <si>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</si>
  <si>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</si>
  <si>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</si>
  <si>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</si>
  <si>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</si>
  <si>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</si>
  <si>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已垦草原退耕还草(款)</t>
  </si>
  <si>
    <t xml:space="preserve">      已垦草原退耕还草(项)</t>
  </si>
  <si>
    <t xml:space="preserve">    能源节约利用(款)</t>
  </si>
  <si>
    <t xml:space="preserve">      能源节能利用(项)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</si>
  <si>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</si>
  <si>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</si>
  <si>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</si>
  <si>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</si>
  <si>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</si>
  <si>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</si>
  <si>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可再生能源(款)</t>
  </si>
  <si>
    <t xml:space="preserve">       可再生能源(项)</t>
  </si>
  <si>
    <t xml:space="preserve">    循环经济(款)</t>
  </si>
  <si>
    <t xml:space="preserve">       循环经济(项)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</si>
  <si>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</si>
  <si>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</si>
  <si>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</si>
  <si>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</si>
  <si>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</si>
  <si>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</si>
  <si>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</si>
  <si>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</si>
  <si>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</si>
  <si>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</si>
  <si>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</si>
  <si>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</si>
  <si>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</si>
  <si>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</si>
  <si>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</si>
  <si>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</si>
  <si>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</si>
  <si>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</si>
  <si>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</si>
  <si>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</si>
  <si>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</si>
  <si>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</si>
  <si>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</si>
  <si>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</si>
  <si>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</si>
  <si>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</si>
  <si>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</si>
  <si>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</si>
  <si>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</si>
  <si>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</si>
  <si>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</si>
  <si>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</si>
  <si>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农林水支出</t>
  </si>
  <si>
    <t xml:space="preserve">    农业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</si>
  <si>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</si>
  <si>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</si>
  <si>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</si>
  <si>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</si>
  <si>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</si>
  <si>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</si>
  <si>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农业行业业务管理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</si>
  <si>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</si>
  <si>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</si>
  <si>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</si>
  <si>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</si>
  <si>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农业生产支持补贴</t>
  </si>
  <si>
    <t xml:space="preserve">      农业组织化与产业化经营</t>
  </si>
  <si>
    <t xml:space="preserve">      农产品加工与促销</t>
  </si>
  <si>
    <t xml:space="preserve">      农村公益事业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</si>
  <si>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</si>
  <si>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</si>
  <si>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</si>
  <si>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</si>
  <si>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其他农业支出</t>
  </si>
  <si>
    <t xml:space="preserve">    林业和草原</t>
  </si>
  <si>
    <t xml:space="preserve">      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</si>
  <si>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</si>
  <si>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</si>
  <si>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</si>
  <si>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森林生态效益补偿</t>
  </si>
  <si>
    <t xml:space="preserve">      林业自然保护区</t>
  </si>
  <si>
    <t xml:space="preserve">      动植物保护</t>
  </si>
  <si>
    <t xml:space="preserve">      湿地保护</t>
  </si>
  <si>
    <t xml:space="preserve">      林业执法与监督</t>
  </si>
  <si>
    <t xml:space="preserve">      防沙治沙</t>
  </si>
  <si>
    <t xml:space="preserve">      林业对外合作与交流</t>
  </si>
  <si>
    <t xml:space="preserve">      林业产业化</t>
  </si>
  <si>
    <t xml:space="preserve">      信息管理</t>
  </si>
  <si>
    <t xml:space="preserve">      林区公共支出</t>
  </si>
  <si>
    <t xml:space="preserve">      林业贷款贴息</t>
  </si>
  <si>
    <t xml:space="preserve">      成品油价格改革对林业的补贴</t>
  </si>
  <si>
    <t xml:space="preserve">      林业防灾减灾</t>
  </si>
  <si>
    <t xml:space="preserve">      国家公园</t>
  </si>
  <si>
    <t xml:space="preserve">      草原管理</t>
  </si>
  <si>
    <t xml:space="preserve">      行业业务管理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</si>
  <si>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</si>
  <si>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</si>
  <si>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</si>
  <si>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</si>
  <si>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</si>
  <si>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</si>
  <si>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</si>
  <si>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水行政执法监督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</si>
  <si>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</si>
  <si>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</si>
  <si>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</si>
  <si>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</si>
  <si>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</si>
  <si>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</si>
  <si>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农田水利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</si>
  <si>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</si>
  <si>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</si>
  <si>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</si>
  <si>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</si>
  <si>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</si>
  <si>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水利建设移民支出</t>
  </si>
  <si>
    <t xml:space="preserve">      农村人畜饮水</t>
  </si>
  <si>
    <t xml:space="preserve">      其他水利支出</t>
  </si>
  <si>
    <t xml:space="preserve">    南水北调</t>
  </si>
  <si>
    <t xml:space="preserve">      南水北调工程建设</t>
  </si>
  <si>
    <t xml:space="preserve">      政策研究与信息管理</t>
  </si>
  <si>
    <t xml:space="preserve">      工程稽查</t>
  </si>
  <si>
    <t xml:space="preserve">      前期工作</t>
  </si>
  <si>
    <t xml:space="preserve">      南水北调技术推广</t>
  </si>
  <si>
    <t xml:space="preserve">      环境、移民及水资源管理与保护</t>
  </si>
  <si>
    <t xml:space="preserve">      其他南水北调支出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</si>
  <si>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</si>
  <si>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</si>
  <si>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</si>
  <si>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</si>
  <si>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</si>
  <si>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</si>
  <si>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</si>
  <si>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</si>
  <si>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农业综合开发</t>
  </si>
  <si>
    <t xml:space="preserve">      土地治理</t>
  </si>
  <si>
    <t xml:space="preserve">      产业化经营</t>
  </si>
  <si>
    <t xml:space="preserve">      科技示范</t>
  </si>
  <si>
    <t xml:space="preserve">      其他农业综合开发支出</t>
  </si>
  <si>
    <t xml:space="preserve">    农村综合改革</t>
  </si>
  <si>
    <t xml:space="preserve">      对村级一事一议补助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</si>
  <si>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</si>
  <si>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</si>
  <si>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</si>
  <si>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</si>
  <si>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</si>
  <si>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</si>
  <si>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</si>
  <si>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</si>
  <si>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</si>
  <si>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</si>
  <si>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补充小额担保贷款基金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</si>
  <si>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</si>
  <si>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</si>
  <si>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</si>
  <si>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</si>
  <si>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其他农林水支出（款）</t>
  </si>
  <si>
    <t xml:space="preserve">      化解其他公益性乡村债务支出</t>
  </si>
  <si>
    <t xml:space="preserve">      其他农林水支出（项）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</si>
  <si>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</si>
  <si>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</si>
  <si>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</si>
  <si>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</si>
  <si>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</si>
  <si>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</si>
  <si>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</si>
  <si>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</si>
  <si>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</si>
  <si>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</si>
  <si>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</si>
  <si>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</si>
  <si>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</si>
  <si>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</si>
  <si>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</si>
  <si>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</si>
  <si>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</si>
  <si>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</si>
  <si>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</si>
  <si>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</si>
  <si>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</si>
  <si>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</si>
  <si>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</si>
  <si>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</si>
  <si>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</si>
  <si>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</si>
  <si>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</si>
  <si>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</si>
  <si>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</si>
  <si>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</si>
  <si>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</si>
  <si>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</si>
  <si>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</si>
  <si>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</si>
  <si>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</si>
  <si>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</si>
  <si>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</si>
  <si>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</si>
  <si>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</si>
  <si>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</si>
  <si>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</si>
  <si>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</si>
  <si>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</si>
  <si>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</si>
  <si>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</si>
  <si>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</si>
  <si>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</si>
  <si>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</si>
  <si>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其他交通运输支出(款)</t>
  </si>
  <si>
    <t xml:space="preserve">      公共交通运营补助</t>
  </si>
  <si>
    <t xml:space="preserve">      其他交通运输支出(项)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</si>
  <si>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</si>
  <si>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</si>
  <si>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</si>
  <si>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</si>
  <si>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</si>
  <si>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</si>
  <si>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</si>
  <si>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</si>
  <si>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</si>
  <si>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</si>
  <si>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</si>
  <si>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</si>
  <si>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</si>
  <si>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</si>
  <si>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</si>
  <si>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</si>
  <si>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</si>
  <si>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</si>
  <si>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</si>
  <si>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</si>
  <si>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</si>
  <si>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</si>
  <si>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</si>
  <si>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</si>
  <si>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</si>
  <si>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</si>
  <si>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</si>
  <si>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</si>
  <si>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</si>
  <si>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</si>
  <si>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</si>
  <si>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</si>
  <si>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</si>
  <si>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</si>
  <si>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</si>
  <si>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</si>
  <si>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</si>
  <si>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</si>
  <si>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</si>
  <si>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</si>
  <si>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</si>
  <si>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</si>
  <si>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</si>
  <si>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</si>
  <si>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</si>
  <si>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</si>
  <si>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其他资源勘探信息等支出(项)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</si>
  <si>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</si>
  <si>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</si>
  <si>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</si>
  <si>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</si>
  <si>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</si>
  <si>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</si>
  <si>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</si>
  <si>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</si>
  <si>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</si>
  <si>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</si>
  <si>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其他商业服务业等支出(款)</t>
  </si>
  <si>
    <t xml:space="preserve">      服务业基础设施建设</t>
  </si>
  <si>
    <t xml:space="preserve">      其他商业服务业等支出(项)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</si>
  <si>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</si>
  <si>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</si>
  <si>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</si>
  <si>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</si>
  <si>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</si>
  <si>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</si>
  <si>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</si>
  <si>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</si>
  <si>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</si>
  <si>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</si>
  <si>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</si>
  <si>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</si>
  <si>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</si>
  <si>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</si>
  <si>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</si>
  <si>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</si>
  <si>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商业银行贷款贴息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</si>
  <si>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</si>
  <si>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</si>
  <si>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</si>
  <si>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</si>
  <si>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</si>
  <si>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</si>
  <si>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其他金融支出（款）</t>
  </si>
  <si>
    <t xml:space="preserve">      其他金融支出(项)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</si>
  <si>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</si>
  <si>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</si>
  <si>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</si>
  <si>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</si>
  <si>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</si>
  <si>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</si>
  <si>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</si>
  <si>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</si>
  <si>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</si>
  <si>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</si>
  <si>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</si>
  <si>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</si>
  <si>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土地资源调查</t>
  </si>
  <si>
    <t xml:space="preserve">      土地资源利用与保护</t>
  </si>
  <si>
    <t xml:space="preserve">      国土资源社会公益服务</t>
  </si>
  <si>
    <t xml:space="preserve">      国土资源行业业务管理</t>
  </si>
  <si>
    <t xml:space="preserve">      国土资源调查</t>
  </si>
  <si>
    <t xml:space="preserve">      国土整治</t>
  </si>
  <si>
    <t xml:space="preserve">      土地资源储备支出</t>
  </si>
  <si>
    <t xml:space="preserve">      地质及矿产资源调查</t>
  </si>
  <si>
    <t xml:space="preserve">      地质矿产资源利用与保护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</si>
  <si>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</si>
  <si>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</si>
  <si>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</si>
  <si>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其他国土资源事务支出</t>
  </si>
  <si>
    <t xml:space="preserve">    海洋管理事务</t>
  </si>
  <si>
    <t xml:space="preserve">      海域使用管理</t>
  </si>
  <si>
    <t xml:space="preserve">      海洋环境保护与监测</t>
  </si>
  <si>
    <t xml:space="preserve">      海洋调查评价</t>
  </si>
  <si>
    <t xml:space="preserve">      海洋权益维护</t>
  </si>
  <si>
    <t xml:space="preserve">      海洋执法监察</t>
  </si>
  <si>
    <t xml:space="preserve">      海洋防灾减灾</t>
  </si>
  <si>
    <t xml:space="preserve">      海洋卫星</t>
  </si>
  <si>
    <t xml:space="preserve">      极地考察</t>
  </si>
  <si>
    <t xml:space="preserve">      海洋矿产资源勘探研究</t>
  </si>
  <si>
    <t xml:space="preserve">      海港航标维护</t>
  </si>
  <si>
    <t xml:space="preserve">      海水淡化</t>
  </si>
  <si>
    <t xml:space="preserve">      无居民海岛使用金支出</t>
  </si>
  <si>
    <t xml:space="preserve">      海岛和海域保护</t>
  </si>
  <si>
    <t xml:space="preserve">      其他海洋管理事务支出</t>
  </si>
  <si>
    <t xml:space="preserve">    测绘事务</t>
  </si>
  <si>
    <t xml:space="preserve">      基础测绘</t>
  </si>
  <si>
    <t xml:space="preserve">      航空摄影</t>
  </si>
  <si>
    <t xml:space="preserve">      测绘工程建设</t>
  </si>
  <si>
    <t xml:space="preserve">      其他测绘事务支出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</si>
  <si>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</si>
  <si>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</si>
  <si>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</si>
  <si>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</si>
  <si>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</si>
  <si>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</si>
  <si>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</si>
  <si>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</si>
  <si>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</si>
  <si>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</si>
  <si>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</si>
  <si>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</si>
  <si>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</si>
  <si>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</si>
  <si>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</si>
  <si>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</si>
  <si>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</si>
  <si>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</si>
  <si>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</si>
  <si>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</si>
  <si>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</si>
  <si>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</si>
  <si>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</si>
  <si>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</si>
  <si>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</si>
  <si>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</si>
  <si>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</si>
  <si>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</si>
  <si>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</si>
  <si>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</si>
  <si>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</si>
  <si>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</si>
  <si>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</si>
  <si>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</si>
  <si>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</si>
  <si>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</si>
  <si>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</si>
  <si>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</si>
  <si>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</si>
  <si>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</si>
  <si>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</si>
  <si>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</si>
  <si>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</si>
  <si>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</si>
  <si>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</si>
  <si>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</si>
  <si>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</si>
  <si>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</si>
  <si>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</si>
  <si>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</si>
  <si>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</si>
  <si>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</si>
  <si>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</si>
  <si>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</si>
  <si>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</si>
  <si>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石油储备支出</t>
  </si>
  <si>
    <t xml:space="preserve">      天然铀能源储备</t>
  </si>
  <si>
    <t xml:space="preserve">      煤炭储备</t>
  </si>
  <si>
    <t xml:space="preserve">      其他能源储备</t>
  </si>
  <si>
    <t xml:space="preserve">    储备粮油补贴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</si>
  <si>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</si>
  <si>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</si>
  <si>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</si>
  <si>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</si>
  <si>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</si>
  <si>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</si>
  <si>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</si>
  <si>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</si>
  <si>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</si>
  <si>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</si>
  <si>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</si>
  <si>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</si>
  <si>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</si>
  <si>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</si>
  <si>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</si>
  <si>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</si>
  <si>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</si>
  <si>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</si>
  <si>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</si>
  <si>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</si>
  <si>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</si>
  <si>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</si>
  <si>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</si>
  <si>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</si>
  <si>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</si>
  <si>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</si>
  <si>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消防事务</t>
  </si>
  <si>
    <t xml:space="preserve">      消防应急救援</t>
  </si>
  <si>
    <t xml:space="preserve">      其他消防事务支出</t>
  </si>
  <si>
    <t xml:space="preserve">   森林消防事务</t>
  </si>
  <si>
    <t xml:space="preserve">      森林消防应急救援</t>
  </si>
  <si>
    <t xml:space="preserve">      其他森林消防事务支出</t>
  </si>
  <si>
    <t xml:space="preserve">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</si>
  <si>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</si>
  <si>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</si>
  <si>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</si>
  <si>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</si>
  <si>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</si>
  <si>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</si>
  <si>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</si>
  <si>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</si>
  <si>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</si>
  <si>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</si>
  <si>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</si>
  <si>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</si>
  <si>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</si>
  <si>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</si>
  <si>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</si>
  <si>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</si>
  <si>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</si>
  <si>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</si>
  <si>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</si>
  <si>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</si>
  <si>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</si>
  <si>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</si>
  <si>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其他自然灾害生活救助支出</t>
  </si>
  <si>
    <t xml:space="preserve">   其他灾害防治及应急管理支出</t>
  </si>
  <si>
    <t xml:space="preserve">  预备费</t>
  </si>
  <si>
    <t xml:space="preserve">  其他支出(类)</t>
  </si>
  <si>
    <t xml:space="preserve">    年初预留</t>
  </si>
  <si>
    <t xml:space="preserve">    其他支出(款)</t>
  </si>
  <si>
    <t xml:space="preserve">      其他支出(项)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</si>
  <si>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</si>
  <si>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</si>
  <si>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</si>
  <si>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</si>
  <si>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</si>
  <si>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</si>
  <si>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</si>
  <si>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</si>
  <si>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</si>
  <si>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</si>
  <si>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</si>
  <si>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</si>
  <si>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2019年桓仁县本级一般公共预算支出草案</t>
  </si>
  <si>
    <t>2019年桓仁县本级一般公共预算基本支出预算表（政府经济分类）</t>
  </si>
  <si>
    <t>经济分类科目</t>
  </si>
  <si>
    <t>基本支出</t>
  </si>
  <si>
    <t>合 计</t>
  </si>
  <si>
    <t>501 机关工资福利支出</t>
  </si>
  <si>
    <t xml:space="preserve">  50101 工资奖金津补贴</t>
  </si>
  <si>
    <t xml:space="preserve">  50102 社会保障缴费</t>
  </si>
  <si>
    <t xml:space="preserve">  50103 住房公积金</t>
  </si>
  <si>
    <t xml:space="preserve">  50199 其他工资福利支出</t>
  </si>
  <si>
    <t>502 机关商品和服务支出</t>
  </si>
  <si>
    <t xml:space="preserve">  50201 办公经费</t>
  </si>
  <si>
    <t xml:space="preserve">  50202 会议费</t>
  </si>
  <si>
    <t xml:space="preserve">  50203 培训费</t>
  </si>
  <si>
    <t xml:space="preserve">  50204 专用材料购置费</t>
  </si>
  <si>
    <t xml:space="preserve">  50205 委托业务费</t>
  </si>
  <si>
    <t xml:space="preserve">  50206 公务接待费</t>
  </si>
  <si>
    <t xml:space="preserve">  50207 因公出国（境）费用</t>
  </si>
  <si>
    <t xml:space="preserve">  50208 公务用车运行维护费</t>
  </si>
  <si>
    <t xml:space="preserve">  50209 维修（护）费</t>
  </si>
  <si>
    <t xml:space="preserve">  50299 其他商品和服务支出</t>
  </si>
  <si>
    <t>503 机关资本性支出（一）</t>
  </si>
  <si>
    <t xml:space="preserve">  50301 房屋建筑物构建</t>
  </si>
  <si>
    <t xml:space="preserve">  50302 基础设施建设</t>
  </si>
  <si>
    <t xml:space="preserve">  50306 设备购置</t>
  </si>
  <si>
    <t xml:space="preserve">  50399 其他资本性支出</t>
  </si>
  <si>
    <t>505 对事业单位经常性补助</t>
  </si>
  <si>
    <t xml:space="preserve">  50501 工资福利支出</t>
  </si>
  <si>
    <t xml:space="preserve">  50502 商品和服务支出</t>
  </si>
  <si>
    <t>506 对事业单位资本性补助</t>
  </si>
  <si>
    <t xml:space="preserve">  50601 资本性支出（一）</t>
  </si>
  <si>
    <t>507 对企业补助</t>
  </si>
  <si>
    <t xml:space="preserve">  50799 其他对企业补助</t>
  </si>
  <si>
    <t>509 对个人和家庭的补助</t>
  </si>
  <si>
    <t xml:space="preserve">  50901 社会福利和救助</t>
  </si>
  <si>
    <t xml:space="preserve">  50902 助学金</t>
  </si>
  <si>
    <t xml:space="preserve">  50903 个人农业生产补贴</t>
  </si>
  <si>
    <t xml:space="preserve">  50905 离退休费</t>
  </si>
  <si>
    <t xml:space="preserve">  50999 其他对个人和家庭补助</t>
  </si>
  <si>
    <t>510 对社会保障基金补助</t>
  </si>
  <si>
    <t xml:space="preserve">  51003 补充全国社会保障基金</t>
  </si>
  <si>
    <t>511 债务利息及费用支出</t>
  </si>
  <si>
    <t xml:space="preserve">  51101 国内债务付息</t>
  </si>
  <si>
    <t>599 其他支出</t>
  </si>
  <si>
    <t xml:space="preserve">  59908 对民间非盈利组织和群众性自治组织补贴</t>
  </si>
  <si>
    <t xml:space="preserve">  59999 其他支出</t>
  </si>
  <si>
    <t>2019年政府预算支出经济分类情况表</t>
  </si>
  <si>
    <t>单位:万元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</si>
  <si>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</si>
  <si>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</si>
  <si>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</si>
  <si>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</si>
  <si>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</si>
  <si>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</si>
  <si>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</si>
  <si>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</si>
  <si>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</si>
  <si>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</si>
  <si>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</si>
  <si>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</si>
  <si>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</si>
  <si>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</si>
  <si>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</si>
  <si>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</si>
  <si>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</si>
  <si>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</si>
  <si>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</si>
  <si>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</si>
  <si>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</si>
  <si>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</si>
  <si>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</si>
  <si>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</si>
  <si>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</si>
  <si>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</si>
  <si>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</si>
  <si>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</si>
  <si>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</si>
  <si>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</si>
  <si>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</si>
  <si>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</si>
  <si>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</si>
  <si>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</si>
  <si>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</si>
  <si>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</si>
  <si>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</si>
  <si>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二十一、预备费</t>
  </si>
  <si>
    <t>二十二、债务付息支出</t>
  </si>
  <si>
    <t>二十三、债务发行费用支出</t>
  </si>
  <si>
    <t>二十四、其他支出</t>
  </si>
  <si>
    <t>支出总计</t>
  </si>
  <si>
    <t>2019年桓仁县政府一般债务限额和余额情况表</t>
  </si>
  <si>
    <t>单位：亿元</t>
  </si>
  <si>
    <t>政府债务限额</t>
  </si>
  <si>
    <t>政府债务余额</t>
  </si>
  <si>
    <t>一般债务</t>
  </si>
  <si>
    <t>2019年县对下税收返还和一般转移支付预算表</t>
  </si>
  <si>
    <t>表5</t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</si>
  <si>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134"/>
      </rPr>
      <t>单位：万元</t>
    </r>
  </si>
  <si>
    <t>2019年预算数</t>
  </si>
  <si>
    <t>合计</t>
  </si>
  <si>
    <t>一、县对下返还性支出</t>
  </si>
  <si>
    <t xml:space="preserve">     1.增值税返还</t>
  </si>
  <si>
    <t xml:space="preserve">     2.消费税返还</t>
  </si>
  <si>
    <t xml:space="preserve">     3.所得税基数返还</t>
  </si>
  <si>
    <t xml:space="preserve">     4.成品油税费改革税收返还</t>
  </si>
  <si>
    <t xml:space="preserve">     5.增值税五五分享税收返还</t>
  </si>
  <si>
    <t xml:space="preserve">     6.其他返还性支出</t>
  </si>
  <si>
    <t>二、县对下一般性转移支付支出</t>
  </si>
  <si>
    <t xml:space="preserve">    1.体制补助支出</t>
  </si>
  <si>
    <t xml:space="preserve">    2.均衡性转移支付</t>
  </si>
  <si>
    <t xml:space="preserve">    3.县级基本财力保障机制奖补资金</t>
  </si>
  <si>
    <t xml:space="preserve">    4.结算补助</t>
  </si>
  <si>
    <t xml:space="preserve">    5.资源枯竭型城市转移支付</t>
  </si>
  <si>
    <t xml:space="preserve">    6.企业事业单位划转补助</t>
  </si>
  <si>
    <t xml:space="preserve">    7.成品油价格和税费改革转移支付</t>
  </si>
  <si>
    <t xml:space="preserve">    8.基层公检法司转移支付</t>
  </si>
  <si>
    <t xml:space="preserve">    9.义务教育等转移支付</t>
  </si>
  <si>
    <t xml:space="preserve">    10.基本养老保险和低保等转移支付</t>
  </si>
  <si>
    <t xml:space="preserve">    11.城乡居民医疗保险转移支付</t>
  </si>
  <si>
    <t xml:space="preserve">    12.农村综合改革转移支付支出</t>
  </si>
  <si>
    <t xml:space="preserve">    13.产粮（油）大县奖励资金</t>
  </si>
  <si>
    <t xml:space="preserve">    14.重点生态功能区转移支付</t>
  </si>
  <si>
    <t xml:space="preserve">    15.固定数额补助</t>
  </si>
  <si>
    <t xml:space="preserve">    16.革命老区转移支付</t>
  </si>
  <si>
    <t xml:space="preserve">    17.民族地区转移支付</t>
  </si>
  <si>
    <t xml:space="preserve">    18.贫困地区转移支付</t>
  </si>
  <si>
    <t xml:space="preserve">    19.其他一般转移支付</t>
  </si>
  <si>
    <t xml:space="preserve">    20.一般公共服务</t>
  </si>
  <si>
    <t xml:space="preserve">    21.公共安全</t>
  </si>
  <si>
    <t xml:space="preserve">    22.教育</t>
  </si>
  <si>
    <t xml:space="preserve">    23.科学技术</t>
  </si>
  <si>
    <t xml:space="preserve">    24.文化体育与传媒</t>
  </si>
  <si>
    <t xml:space="preserve">    25.社会保障与就业</t>
  </si>
  <si>
    <t xml:space="preserve">    26.医疗卫生</t>
  </si>
  <si>
    <t xml:space="preserve">    27.节能环保</t>
  </si>
  <si>
    <t xml:space="preserve">    28.城乡社区事务</t>
  </si>
  <si>
    <t xml:space="preserve">    29.农林水补助</t>
  </si>
  <si>
    <t xml:space="preserve">    30.交通运输</t>
  </si>
  <si>
    <t xml:space="preserve">    31.资源勘探电力等</t>
  </si>
  <si>
    <t xml:space="preserve">    32.商业服务业等</t>
  </si>
  <si>
    <t xml:space="preserve">    33.金融监管</t>
  </si>
  <si>
    <t xml:space="preserve">    34.国土资源气象（2019自然资源海洋气象）</t>
  </si>
  <si>
    <t xml:space="preserve">    35.保障性住房</t>
  </si>
  <si>
    <t xml:space="preserve">    36.粮油储备</t>
  </si>
  <si>
    <t xml:space="preserve">    37.灾害防治及应急管理</t>
  </si>
  <si>
    <t xml:space="preserve">    38.其他支出</t>
  </si>
  <si>
    <t>按地区划分：</t>
  </si>
  <si>
    <t>桓仁镇</t>
  </si>
  <si>
    <t>华来
镇</t>
  </si>
  <si>
    <t>木盂
子镇</t>
  </si>
  <si>
    <t>八里
甸镇</t>
  </si>
  <si>
    <t>雅河乡</t>
  </si>
  <si>
    <t>普乐
堡镇</t>
  </si>
  <si>
    <t>向阳乡</t>
  </si>
  <si>
    <t>二棚
甸镇</t>
  </si>
  <si>
    <t>沙尖
子镇</t>
  </si>
  <si>
    <t>五里甸镇</t>
  </si>
  <si>
    <t>黑沟乡</t>
  </si>
  <si>
    <t>北甸子乡</t>
  </si>
  <si>
    <t>古城镇</t>
  </si>
  <si>
    <t>2019年县对下专项转移支付分地区预算表</t>
  </si>
  <si>
    <t>专项转移支付</t>
  </si>
  <si>
    <t>2019年县对下专项转移支付分项目预算表</t>
  </si>
  <si>
    <t>项目名称</t>
  </si>
  <si>
    <t>金额</t>
  </si>
  <si>
    <t>无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</si>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</sst>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_ * #,##0.0_ ;_ * \-#,##0.0_ ;_ * &quot;-&quot;??.0_ ;_ @_ "/>
    <numFmt numFmtId="178" formatCode="#,##0_ "/>
    <numFmt numFmtId="179" formatCode="#,##0.0_ "/>
    <numFmt numFmtId="180" formatCode="0_ "/>
    <numFmt numFmtId="181" formatCode="_ * #,##0.0_ ;_ * \-#,##0.0_ ;_ * &quot;-&quot;??_ ;_ @_ "/>
    <numFmt numFmtId="182" formatCode="0.0_ "/>
  </numFmts>
  <fonts count="60"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sz val="12"/>
      <name val="宋P or"/>
      <charset val="134"/>
    </font>
    <font>
      <b/>
      <sz val="14"/>
      <name val="宋体"/>
      <charset val="134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2"/>
      <name val="黑体"/>
      <charset val="134"/>
    </font>
    <font>
      <sz val="11"/>
      <name val="Times New Roman"/>
      <charset val="0"/>
    </font>
    <font>
      <b/>
      <sz val="11"/>
      <name val="宋体"/>
      <charset val="134"/>
    </font>
    <font>
      <b/>
      <sz val="12"/>
      <name val="Times New Roman"/>
      <charset val="0"/>
    </font>
    <font>
      <sz val="10"/>
      <name val="宋体"/>
      <charset val="134"/>
    </font>
    <font>
      <sz val="12"/>
      <name val="Times New Roman"/>
      <charset val="0"/>
    </font>
    <font>
      <sz val="9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4"/>
      <name val="宋体"/>
      <charset val="134"/>
    </font>
    <font>
      <sz val="16"/>
      <name val="宋体"/>
      <charset val="134"/>
    </font>
    <font>
      <b/>
      <sz val="16"/>
      <name val="黑体"/>
      <charset val="134"/>
    </font>
    <font>
      <b/>
      <sz val="16"/>
      <name val="SimSun"/>
      <charset val="134"/>
    </font>
    <font>
      <b/>
      <sz val="12"/>
      <name val="宋体"/>
      <charset val="134"/>
      <scheme val="minor"/>
    </font>
    <font>
      <sz val="10"/>
      <name val="Geneva"/>
      <charset val="0"/>
    </font>
    <font>
      <sz val="11"/>
      <name val="黑体"/>
      <charset val="134"/>
    </font>
    <font>
      <sz val="11"/>
      <color indexed="10"/>
      <name val="宋体"/>
      <charset val="134"/>
    </font>
    <font>
      <sz val="11"/>
      <name val="宋体"/>
      <charset val="134"/>
      <scheme val="minor"/>
    </font>
    <font>
      <sz val="10"/>
      <color rgb="FFFF0000"/>
      <name val="Geneva"/>
      <charset val="0"/>
    </font>
    <font>
      <sz val="11"/>
      <color rgb="FFFF0000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theme="1"/>
      <name val="宋体"/>
      <charset val="134"/>
    </font>
    <font>
      <sz val="14"/>
      <name val="Times New Roman"/>
      <charset val="0"/>
    </font>
    <font>
      <sz val="22"/>
      <name val="黑体"/>
      <charset val="134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6" borderId="1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7" borderId="13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9" fillId="8" borderId="13" applyNumberFormat="0" applyAlignment="0" applyProtection="0">
      <alignment vertical="center"/>
    </xf>
    <xf numFmtId="0" fontId="50" fillId="9" borderId="15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176" fontId="2" fillId="0" borderId="0" xfId="1" applyNumberFormat="1" applyFont="1" applyAlignment="1"/>
    <xf numFmtId="0" fontId="3" fillId="0" borderId="0" xfId="0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176" fontId="4" fillId="0" borderId="0" xfId="1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6" fontId="1" fillId="0" borderId="1" xfId="1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6" fontId="0" fillId="0" borderId="1" xfId="1" applyNumberFormat="1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1" fillId="0" borderId="0" xfId="0" applyFont="1">
      <alignment vertical="center"/>
    </xf>
    <xf numFmtId="176" fontId="9" fillId="0" borderId="0" xfId="1" applyNumberFormat="1" applyFont="1" applyAlignment="1">
      <alignment horizontal="center" vertical="center"/>
    </xf>
    <xf numFmtId="176" fontId="10" fillId="0" borderId="0" xfId="1" applyNumberFormat="1" applyFont="1" applyAlignment="1">
      <alignment horizontal="left" vertical="center"/>
    </xf>
    <xf numFmtId="176" fontId="11" fillId="0" borderId="0" xfId="1" applyNumberFormat="1" applyFont="1" applyAlignment="1">
      <alignment horizontal="right"/>
    </xf>
    <xf numFmtId="176" fontId="1" fillId="0" borderId="1" xfId="1" applyNumberFormat="1" applyFont="1" applyBorder="1" applyAlignment="1">
      <alignment horizontal="center" vertical="center"/>
    </xf>
    <xf numFmtId="176" fontId="12" fillId="0" borderId="1" xfId="1" applyNumberFormat="1" applyFont="1" applyBorder="1" applyAlignment="1">
      <alignment vertical="center"/>
    </xf>
    <xf numFmtId="0" fontId="1" fillId="0" borderId="1" xfId="0" applyFont="1" applyBorder="1">
      <alignment vertical="center"/>
    </xf>
    <xf numFmtId="176" fontId="8" fillId="0" borderId="1" xfId="1" applyNumberFormat="1" applyFont="1" applyBorder="1" applyAlignment="1">
      <alignment horizontal="left" vertical="center" inden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left" vertical="center" indent="1"/>
    </xf>
    <xf numFmtId="0" fontId="13" fillId="0" borderId="0" xfId="51" applyFont="1"/>
    <xf numFmtId="176" fontId="14" fillId="0" borderId="0" xfId="1" applyNumberFormat="1" applyFont="1" applyAlignment="1">
      <alignment vertical="center"/>
    </xf>
    <xf numFmtId="0" fontId="15" fillId="0" borderId="0" xfId="51"/>
    <xf numFmtId="0" fontId="16" fillId="0" borderId="0" xfId="0" applyFont="1" applyFill="1" applyAlignment="1">
      <alignment vertical="center"/>
    </xf>
    <xf numFmtId="176" fontId="17" fillId="0" borderId="0" xfId="1" applyNumberFormat="1" applyFont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left" vertical="center"/>
    </xf>
    <xf numFmtId="177" fontId="12" fillId="0" borderId="1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177" fontId="8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center" vertical="center"/>
    </xf>
    <xf numFmtId="178" fontId="8" fillId="0" borderId="1" xfId="49" applyNumberFormat="1" applyFont="1" applyFill="1" applyBorder="1" applyAlignment="1">
      <alignment vertical="center"/>
    </xf>
    <xf numFmtId="178" fontId="8" fillId="0" borderId="1" xfId="49" applyNumberFormat="1" applyFont="1" applyBorder="1" applyAlignment="1">
      <alignment vertical="center"/>
    </xf>
    <xf numFmtId="179" fontId="8" fillId="0" borderId="1" xfId="49" applyNumberFormat="1" applyFont="1" applyBorder="1" applyAlignment="1">
      <alignment vertical="center"/>
    </xf>
    <xf numFmtId="176" fontId="8" fillId="0" borderId="1" xfId="1" applyNumberFormat="1" applyFont="1" applyFill="1" applyBorder="1" applyAlignment="1">
      <alignment vertical="center"/>
    </xf>
    <xf numFmtId="177" fontId="12" fillId="0" borderId="1" xfId="1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1"/>
    </xf>
    <xf numFmtId="176" fontId="14" fillId="0" borderId="1" xfId="1" applyNumberFormat="1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80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distributed" vertical="center"/>
    </xf>
    <xf numFmtId="0" fontId="10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0" fillId="0" borderId="0" xfId="0" applyBorder="1" applyAlignment="1"/>
    <xf numFmtId="0" fontId="0" fillId="0" borderId="0" xfId="0" applyFo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" fillId="3" borderId="1" xfId="0" applyFont="1" applyFill="1" applyBorder="1">
      <alignment vertical="center"/>
    </xf>
    <xf numFmtId="43" fontId="1" fillId="3" borderId="1" xfId="1" applyFont="1" applyFill="1" applyBorder="1">
      <alignment vertical="center"/>
    </xf>
    <xf numFmtId="0" fontId="1" fillId="4" borderId="1" xfId="0" applyFont="1" applyFill="1" applyBorder="1">
      <alignment vertical="center"/>
    </xf>
    <xf numFmtId="43" fontId="1" fillId="4" borderId="1" xfId="1" applyFont="1" applyFill="1" applyBorder="1">
      <alignment vertical="center"/>
    </xf>
    <xf numFmtId="43" fontId="0" fillId="0" borderId="1" xfId="1" applyFont="1" applyBorder="1">
      <alignment vertical="center"/>
    </xf>
    <xf numFmtId="0" fontId="15" fillId="0" borderId="0" xfId="51" applyFont="1" applyFill="1" applyBorder="1" applyAlignment="1"/>
    <xf numFmtId="0" fontId="8" fillId="0" borderId="0" xfId="53" applyFont="1" applyFill="1" applyBorder="1" applyAlignment="1">
      <alignment vertical="center"/>
    </xf>
    <xf numFmtId="0" fontId="24" fillId="0" borderId="0" xfId="50" applyFont="1" applyFill="1" applyBorder="1" applyAlignment="1"/>
    <xf numFmtId="180" fontId="0" fillId="0" borderId="0" xfId="0" applyNumberFormat="1" applyFill="1" applyBorder="1" applyAlignment="1">
      <alignment vertical="center"/>
    </xf>
    <xf numFmtId="0" fontId="15" fillId="0" borderId="0" xfId="51" applyNumberFormat="1" applyFont="1" applyFill="1" applyBorder="1" applyAlignment="1"/>
    <xf numFmtId="181" fontId="15" fillId="0" borderId="0" xfId="1" applyNumberFormat="1" applyFont="1" applyFill="1" applyAlignment="1"/>
    <xf numFmtId="180" fontId="15" fillId="0" borderId="0" xfId="51" applyNumberFormat="1" applyFont="1" applyFill="1" applyBorder="1" applyAlignment="1"/>
    <xf numFmtId="176" fontId="17" fillId="0" borderId="0" xfId="1" applyNumberFormat="1" applyFont="1" applyFill="1" applyAlignment="1">
      <alignment horizontal="center" vertical="center"/>
    </xf>
    <xf numFmtId="180" fontId="10" fillId="0" borderId="0" xfId="51" applyNumberFormat="1" applyFont="1" applyFill="1" applyBorder="1" applyAlignment="1" applyProtection="1">
      <alignment vertical="center"/>
    </xf>
    <xf numFmtId="180" fontId="8" fillId="0" borderId="2" xfId="51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51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51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51" applyFont="1" applyFill="1" applyBorder="1" applyAlignment="1" applyProtection="1">
      <alignment horizontal="center" vertical="center" wrapText="1"/>
      <protection locked="0"/>
    </xf>
    <xf numFmtId="0" fontId="8" fillId="0" borderId="1" xfId="51" applyNumberFormat="1" applyFont="1" applyFill="1" applyBorder="1" applyAlignment="1" applyProtection="1">
      <alignment horizontal="center" vertical="center" wrapText="1"/>
    </xf>
    <xf numFmtId="0" fontId="8" fillId="0" borderId="2" xfId="51" applyFont="1" applyFill="1" applyBorder="1" applyAlignment="1" applyProtection="1">
      <alignment horizontal="center" vertical="center"/>
      <protection locked="0"/>
    </xf>
    <xf numFmtId="181" fontId="8" fillId="0" borderId="2" xfId="1" applyNumberFormat="1" applyFont="1" applyFill="1" applyBorder="1" applyAlignment="1" applyProtection="1">
      <alignment horizontal="center" vertical="center" wrapText="1"/>
      <protection locked="0"/>
    </xf>
    <xf numFmtId="180" fontId="25" fillId="0" borderId="2" xfId="3" applyNumberFormat="1" applyFont="1" applyFill="1" applyBorder="1" applyAlignment="1" applyProtection="1">
      <alignment horizontal="center" vertical="center"/>
      <protection locked="0"/>
    </xf>
    <xf numFmtId="49" fontId="25" fillId="0" borderId="2" xfId="3" applyNumberFormat="1" applyFont="1" applyFill="1" applyBorder="1" applyAlignment="1" applyProtection="1">
      <alignment horizontal="center" vertical="center"/>
    </xf>
    <xf numFmtId="178" fontId="8" fillId="0" borderId="2" xfId="1" applyNumberFormat="1" applyFont="1" applyBorder="1" applyAlignment="1" applyProtection="1">
      <alignment vertical="center"/>
    </xf>
    <xf numFmtId="178" fontId="8" fillId="0" borderId="2" xfId="1" applyNumberFormat="1" applyFont="1" applyFill="1" applyBorder="1" applyAlignment="1" applyProtection="1">
      <alignment horizontal="right" vertical="center"/>
      <protection locked="0"/>
    </xf>
    <xf numFmtId="179" fontId="8" fillId="0" borderId="2" xfId="1" applyNumberFormat="1" applyFont="1" applyFill="1" applyBorder="1" applyAlignment="1" applyProtection="1">
      <alignment horizontal="right" vertical="center"/>
      <protection locked="0"/>
    </xf>
    <xf numFmtId="178" fontId="24" fillId="0" borderId="1" xfId="50" applyNumberFormat="1" applyFont="1" applyFill="1" applyBorder="1" applyAlignment="1"/>
    <xf numFmtId="180" fontId="14" fillId="0" borderId="2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8" fontId="8" fillId="0" borderId="2" xfId="1" applyNumberFormat="1" applyFont="1" applyBorder="1" applyAlignment="1" applyProtection="1">
      <alignment vertical="center"/>
      <protection locked="0"/>
    </xf>
    <xf numFmtId="0" fontId="24" fillId="0" borderId="2" xfId="50" applyFont="1" applyFill="1" applyBorder="1" applyAlignment="1" applyProtection="1">
      <protection locked="0"/>
    </xf>
    <xf numFmtId="178" fontId="8" fillId="0" borderId="2" xfId="1" applyNumberFormat="1" applyFont="1" applyFill="1" applyBorder="1" applyAlignment="1" applyProtection="1"/>
    <xf numFmtId="178" fontId="8" fillId="0" borderId="2" xfId="1" applyNumberFormat="1" applyFont="1" applyFill="1" applyBorder="1" applyAlignment="1" applyProtection="1">
      <protection locked="0"/>
    </xf>
    <xf numFmtId="0" fontId="0" fillId="0" borderId="2" xfId="0" applyFill="1" applyBorder="1" applyAlignment="1"/>
    <xf numFmtId="0" fontId="7" fillId="0" borderId="2" xfId="0" applyFont="1" applyFill="1" applyBorder="1" applyAlignment="1">
      <alignment vertical="center"/>
    </xf>
    <xf numFmtId="178" fontId="26" fillId="0" borderId="2" xfId="1" applyNumberFormat="1" applyFont="1" applyFill="1" applyBorder="1" applyAlignment="1" applyProtection="1">
      <protection locked="0"/>
    </xf>
    <xf numFmtId="178" fontId="8" fillId="0" borderId="2" xfId="1" applyNumberFormat="1" applyFont="1" applyBorder="1" applyAlignment="1">
      <alignment vertical="center"/>
    </xf>
    <xf numFmtId="0" fontId="15" fillId="0" borderId="0" xfId="51" applyFill="1"/>
    <xf numFmtId="0" fontId="8" fillId="0" borderId="0" xfId="53" applyFont="1" applyFill="1">
      <alignment vertical="center"/>
    </xf>
    <xf numFmtId="0" fontId="24" fillId="0" borderId="0" xfId="50"/>
    <xf numFmtId="0" fontId="24" fillId="0" borderId="0" xfId="50" applyFill="1"/>
    <xf numFmtId="180" fontId="0" fillId="0" borderId="0" xfId="0" applyNumberFormat="1">
      <alignment vertical="center"/>
    </xf>
    <xf numFmtId="0" fontId="15" fillId="0" borderId="0" xfId="51" applyNumberFormat="1"/>
    <xf numFmtId="180" fontId="15" fillId="0" borderId="0" xfId="51" applyNumberFormat="1" applyFill="1"/>
    <xf numFmtId="180" fontId="10" fillId="0" borderId="0" xfId="51" applyNumberFormat="1" applyFont="1" applyFill="1" applyAlignment="1" applyProtection="1">
      <alignment vertical="center"/>
    </xf>
    <xf numFmtId="180" fontId="27" fillId="0" borderId="0" xfId="51" applyNumberFormat="1" applyFont="1" applyFill="1" applyAlignment="1" applyProtection="1">
      <alignment vertical="center"/>
    </xf>
    <xf numFmtId="180" fontId="8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1" applyFont="1" applyFill="1" applyBorder="1" applyAlignment="1" applyProtection="1">
      <alignment horizontal="center" vertical="center" wrapText="1"/>
      <protection locked="0"/>
    </xf>
    <xf numFmtId="0" fontId="8" fillId="0" borderId="1" xfId="51" applyFont="1" applyFill="1" applyBorder="1" applyAlignment="1" applyProtection="1">
      <alignment horizontal="center" vertical="center"/>
      <protection locked="0"/>
    </xf>
    <xf numFmtId="18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80" fontId="25" fillId="0" borderId="1" xfId="3" applyNumberFormat="1" applyFont="1" applyFill="1" applyBorder="1" applyAlignment="1" applyProtection="1">
      <alignment horizontal="center" vertical="center"/>
      <protection locked="0"/>
    </xf>
    <xf numFmtId="49" fontId="25" fillId="0" borderId="1" xfId="3" applyNumberFormat="1" applyFont="1" applyFill="1" applyBorder="1" applyAlignment="1" applyProtection="1">
      <alignment horizontal="center" vertical="center"/>
    </xf>
    <xf numFmtId="178" fontId="8" fillId="0" borderId="1" xfId="1" applyNumberFormat="1" applyFont="1" applyBorder="1" applyAlignment="1" applyProtection="1">
      <alignment vertical="center"/>
    </xf>
    <xf numFmtId="178" fontId="8" fillId="0" borderId="1" xfId="1" applyNumberFormat="1" applyFont="1" applyFill="1" applyBorder="1" applyAlignment="1" applyProtection="1">
      <alignment horizontal="right" vertical="center"/>
      <protection locked="0"/>
    </xf>
    <xf numFmtId="179" fontId="8" fillId="0" borderId="1" xfId="1" applyNumberFormat="1" applyFont="1" applyFill="1" applyBorder="1" applyAlignment="1" applyProtection="1">
      <alignment horizontal="right" vertical="center"/>
      <protection locked="0"/>
    </xf>
    <xf numFmtId="180" fontId="14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8" fontId="8" fillId="0" borderId="1" xfId="1" applyNumberFormat="1" applyFont="1" applyBorder="1" applyAlignment="1" applyProtection="1">
      <alignment vertical="center"/>
      <protection locked="0"/>
    </xf>
    <xf numFmtId="0" fontId="24" fillId="0" borderId="2" xfId="50" applyBorder="1" applyAlignment="1" applyProtection="1">
      <protection locked="0"/>
    </xf>
    <xf numFmtId="0" fontId="28" fillId="0" borderId="1" xfId="50" applyFont="1" applyBorder="1" applyProtection="1">
      <protection locked="0"/>
    </xf>
    <xf numFmtId="178" fontId="29" fillId="0" borderId="1" xfId="1" applyNumberFormat="1" applyFont="1" applyBorder="1" applyAlignment="1" applyProtection="1">
      <alignment vertical="center"/>
      <protection locked="0"/>
    </xf>
    <xf numFmtId="178" fontId="8" fillId="0" borderId="1" xfId="1" applyNumberFormat="1" applyFont="1" applyFill="1" applyBorder="1" applyAlignment="1" applyProtection="1"/>
    <xf numFmtId="178" fontId="8" fillId="0" borderId="1" xfId="1" applyNumberFormat="1" applyFont="1" applyFill="1" applyBorder="1" applyAlignment="1" applyProtection="1">
      <protection locked="0"/>
    </xf>
    <xf numFmtId="178" fontId="29" fillId="0" borderId="1" xfId="1" applyNumberFormat="1" applyFont="1" applyFill="1" applyBorder="1" applyAlignment="1" applyProtection="1">
      <protection locked="0"/>
    </xf>
    <xf numFmtId="0" fontId="0" fillId="0" borderId="1" xfId="0" applyFill="1" applyBorder="1" applyAlignment="1"/>
    <xf numFmtId="178" fontId="8" fillId="5" borderId="1" xfId="1" applyNumberFormat="1" applyFont="1" applyFill="1" applyBorder="1" applyAlignment="1" applyProtection="1">
      <protection locked="0"/>
    </xf>
    <xf numFmtId="178" fontId="26" fillId="0" borderId="1" xfId="1" applyNumberFormat="1" applyFont="1" applyFill="1" applyBorder="1" applyAlignment="1" applyProtection="1"/>
    <xf numFmtId="178" fontId="26" fillId="0" borderId="1" xfId="1" applyNumberFormat="1" applyFont="1" applyFill="1" applyBorder="1" applyAlignment="1" applyProtection="1">
      <alignment horizontal="right" vertical="center"/>
      <protection locked="0"/>
    </xf>
    <xf numFmtId="178" fontId="26" fillId="0" borderId="1" xfId="1" applyNumberFormat="1" applyFont="1" applyFill="1" applyBorder="1" applyAlignment="1" applyProtection="1">
      <protection locked="0"/>
    </xf>
    <xf numFmtId="178" fontId="8" fillId="0" borderId="1" xfId="1" applyNumberFormat="1" applyFont="1" applyBorder="1" applyAlignment="1">
      <alignment vertical="center"/>
    </xf>
    <xf numFmtId="180" fontId="15" fillId="0" borderId="0" xfId="51" applyNumberFormat="1"/>
    <xf numFmtId="0" fontId="14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176" fontId="14" fillId="0" borderId="0" xfId="1" applyNumberFormat="1" applyFont="1" applyFill="1" applyAlignment="1">
      <alignment vertical="center"/>
    </xf>
    <xf numFmtId="0" fontId="0" fillId="0" borderId="0" xfId="0" applyFill="1">
      <alignment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4" fillId="0" borderId="0" xfId="55" applyFont="1" applyAlignment="1">
      <alignment horizontal="center" vertical="center" wrapText="1"/>
    </xf>
    <xf numFmtId="14" fontId="1" fillId="0" borderId="0" xfId="55" applyNumberFormat="1" applyFont="1" applyAlignment="1">
      <alignment horizontal="left"/>
    </xf>
    <xf numFmtId="0" fontId="1" fillId="0" borderId="0" xfId="54" applyFont="1" applyAlignment="1"/>
    <xf numFmtId="0" fontId="1" fillId="0" borderId="4" xfId="55" applyFont="1" applyBorder="1" applyAlignment="1">
      <alignment horizontal="right"/>
    </xf>
    <xf numFmtId="0" fontId="1" fillId="0" borderId="7" xfId="0" applyFont="1" applyFill="1" applyBorder="1" applyAlignment="1">
      <alignment horizontal="center" vertical="center"/>
    </xf>
    <xf numFmtId="0" fontId="35" fillId="0" borderId="1" xfId="55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1" applyNumberFormat="1" applyFont="1" applyFill="1" applyBorder="1">
      <alignment vertical="center"/>
    </xf>
    <xf numFmtId="176" fontId="1" fillId="0" borderId="1" xfId="1" applyNumberFormat="1" applyFont="1" applyFill="1" applyBorder="1" applyAlignment="1" applyProtection="1">
      <alignment vertical="center"/>
    </xf>
    <xf numFmtId="182" fontId="1" fillId="0" borderId="1" xfId="54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176" fontId="0" fillId="0" borderId="1" xfId="1" applyNumberFormat="1" applyFont="1" applyFill="1" applyBorder="1">
      <alignment vertical="center"/>
    </xf>
    <xf numFmtId="176" fontId="0" fillId="0" borderId="1" xfId="1" applyNumberFormat="1" applyFont="1" applyFill="1" applyBorder="1" applyAlignment="1" applyProtection="1">
      <alignment vertical="center"/>
    </xf>
    <xf numFmtId="182" fontId="0" fillId="0" borderId="1" xfId="54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181" fontId="0" fillId="0" borderId="1" xfId="1" applyNumberFormat="1" applyFont="1" applyFill="1" applyBorder="1">
      <alignment vertical="center"/>
    </xf>
    <xf numFmtId="181" fontId="8" fillId="0" borderId="9" xfId="1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16" fillId="0" borderId="0" xfId="0" applyFont="1" applyFill="1" applyBorder="1" applyAlignment="1">
      <alignment vertical="center"/>
    </xf>
    <xf numFmtId="0" fontId="36" fillId="0" borderId="0" xfId="52" applyFont="1"/>
    <xf numFmtId="0" fontId="15" fillId="0" borderId="0" xfId="52" applyFont="1"/>
    <xf numFmtId="0" fontId="37" fillId="0" borderId="0" xfId="52" applyFont="1" applyAlignment="1">
      <alignment horizontal="center" vertical="center" wrapText="1"/>
    </xf>
    <xf numFmtId="0" fontId="38" fillId="0" borderId="0" xfId="52" applyFont="1" applyAlignment="1">
      <alignment horizontal="left" vertical="center" wrapText="1"/>
    </xf>
    <xf numFmtId="49" fontId="30" fillId="0" borderId="0" xfId="52" applyNumberFormat="1" applyFont="1" applyBorder="1" applyAlignment="1">
      <alignment horizontal="left" vertical="center" wrapText="1" indent="3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本级2004年快报及2005年预算（平衡部分）" xfId="49"/>
    <cellStyle name="常规_2012年报人代会20张表-表样" xfId="50"/>
    <cellStyle name="_ET_STYLE_NoName_00_" xfId="51"/>
    <cellStyle name="常规_人代会用表2010.01.05（按快报数）" xfId="52"/>
    <cellStyle name="常规_2007年预算草案" xfId="53"/>
    <cellStyle name="常规_（11月12日）2011年全省财政收入预算（2000亿元）" xfId="54"/>
    <cellStyle name="常规_Sheet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15.xml"/><Relationship Id="rId24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12.xml"/><Relationship Id="rId21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9.xml"/><Relationship Id="rId18" Type="http://schemas.openxmlformats.org/officeDocument/2006/relationships/externalLink" Target="externalLinks/externalLink8.xml"/><Relationship Id="rId17" Type="http://schemas.openxmlformats.org/officeDocument/2006/relationships/externalLink" Target="externalLinks/externalLink7.xml"/><Relationship Id="rId16" Type="http://schemas.openxmlformats.org/officeDocument/2006/relationships/externalLink" Target="externalLinks/externalLink6.xml"/><Relationship Id="rId15" Type="http://schemas.openxmlformats.org/officeDocument/2006/relationships/externalLink" Target="externalLinks/externalLink5.xml"/><Relationship Id="rId14" Type="http://schemas.openxmlformats.org/officeDocument/2006/relationships/externalLink" Target="externalLinks/externalLink4.xml"/><Relationship Id="rId13" Type="http://schemas.openxmlformats.org/officeDocument/2006/relationships/externalLink" Target="externalLinks/externalLink3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39044;&#20915;&#31639;&#20844;&#24320;\&#24066;&#23616;\0.&#30456;&#20851;&#36164;&#26009;%20&#19978;&#24180;&#21442;&#32771;&#21450;&#20854;&#20182;&#31185;&#23460;&#25552;&#20379;&#36164;&#26009;\2018\1.%202018&#24180;&#26412;&#28330;&#24066;&#19968;&#33324;&#20844;&#20849;&#39044;&#31639;&#3492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4037;&#20316;&#31807;\&#19978;&#32423;&#25253;&#34920;\&#21439;&#21306;&#24067;&#32622;&#34920;(12-4)\&#26707;&#20161;&#21439;&#21306;&#24067;&#32622;&#34920;&#19978;&#25253;&#65288;12-10&#65289;\12.25&#20462;&#25913;&#21518;&#37325;&#25253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19978;&#32423;&#25253;&#34920;\&#36130;&#25919;&#37096;2019&#24180;&#22320;&#26041;&#36130;&#25919;&#39044;&#31639;&#34920;\2019&#24180;&#22320;&#26041;&#36130;&#25919;&#39044;&#31639;&#34920;&#65288;&#26707;&#20161;&#20840;2-27&#31532;2&#27425;&#19978;&#25253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39044;&#20915;&#31639;&#20844;&#24320;\&#24066;&#23616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4037;&#20316;&#31807;\&#39044;&#20915;&#31639;&#20844;&#24320;\&#21439;17&#24180;&#39044;&#31639;&#20844;&#24320;\&#24635;&#39044;&#31639;\1&#12289;&#26707;&#20161;&#21439;2017&#24180;&#19968;&#33324;&#20844;&#20849;&#39044;&#31639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KKKKKKKK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（新）"/>
      <sheetName val="表二（旧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2"/>
  </sheetPr>
  <dimension ref="A1:A11"/>
  <sheetViews>
    <sheetView workbookViewId="0">
      <selection activeCell="C5" sqref="C5"/>
    </sheetView>
  </sheetViews>
  <sheetFormatPr defaultColWidth="9" defaultRowHeight="15.75"/>
  <cols>
    <col min="1" max="1" width="98.25" style="183" customWidth="1"/>
    <col min="2" max="2" width="13.875" style="183" customWidth="1"/>
    <col min="3" max="256" width="9" style="183"/>
    <col min="257" max="16384" width="9" style="181"/>
  </cols>
  <sheetData>
    <row r="1" ht="37" customHeight="1" spans="1:1">
      <c r="A1" s="184" t="s">
        <v>0</v>
      </c>
    </row>
    <row r="2" s="181" customFormat="1" ht="26" customHeight="1" spans="1:1">
      <c r="A2" s="185" t="s">
        <v>1</v>
      </c>
    </row>
    <row r="3" s="182" customFormat="1" ht="26" customHeight="1" spans="1:1">
      <c r="A3" s="186" t="s">
        <v>2</v>
      </c>
    </row>
    <row r="4" s="182" customFormat="1" ht="26" customHeight="1" spans="1:1">
      <c r="A4" s="186" t="s">
        <v>3</v>
      </c>
    </row>
    <row r="5" s="182" customFormat="1" ht="26" customHeight="1" spans="1:1">
      <c r="A5" s="186" t="s">
        <v>4</v>
      </c>
    </row>
    <row r="6" s="182" customFormat="1" ht="26" customHeight="1" spans="1:1">
      <c r="A6" s="186" t="s">
        <v>5</v>
      </c>
    </row>
    <row r="7" s="182" customFormat="1" ht="26" customHeight="1" spans="1:1">
      <c r="A7" s="186" t="s">
        <v>6</v>
      </c>
    </row>
    <row r="8" s="182" customFormat="1" ht="26" customHeight="1" spans="1:1">
      <c r="A8" s="186" t="s">
        <v>7</v>
      </c>
    </row>
    <row r="9" s="182" customFormat="1" ht="26" customHeight="1" spans="1:1">
      <c r="A9" s="186" t="s">
        <v>8</v>
      </c>
    </row>
    <row r="10" ht="25" customHeight="1" spans="1:1">
      <c r="A10" s="186" t="s">
        <v>9</v>
      </c>
    </row>
    <row r="11" ht="25" customHeight="1" spans="1:1">
      <c r="A11" s="186" t="s">
        <v>10</v>
      </c>
    </row>
  </sheetData>
  <printOptions horizontalCentered="1"/>
  <pageMargins left="0.938888888888889" right="0.75" top="0.46875" bottom="0.509027777777778" header="0.509027777777778" footer="0.66944444444444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9"/>
  <sheetViews>
    <sheetView workbookViewId="0">
      <selection activeCell="I9" sqref="I9"/>
    </sheetView>
  </sheetViews>
  <sheetFormatPr defaultColWidth="9" defaultRowHeight="14.25"/>
  <cols>
    <col min="1" max="1" width="26.75" style="152" customWidth="1"/>
    <col min="2" max="2" width="16.25" style="152" customWidth="1"/>
    <col min="3" max="3" width="14.375" style="152" customWidth="1"/>
    <col min="4" max="4" width="14.375" style="156" customWidth="1"/>
    <col min="5" max="5" width="11.875" style="152" customWidth="1"/>
    <col min="6" max="245" width="9" style="152" customWidth="1"/>
    <col min="246" max="16384" width="9" style="157"/>
  </cols>
  <sheetData>
    <row r="1" s="152" customFormat="1" ht="14" customHeight="1" spans="1:247">
      <c r="A1" s="158" t="s">
        <v>11</v>
      </c>
      <c r="B1" s="159"/>
      <c r="C1" s="159"/>
      <c r="D1" s="159"/>
      <c r="E1" s="159"/>
      <c r="IL1" s="157"/>
      <c r="IM1" s="157"/>
    </row>
    <row r="2" s="152" customFormat="1" ht="33" customHeight="1" spans="1:247">
      <c r="A2" s="160" t="s">
        <v>12</v>
      </c>
      <c r="B2" s="160"/>
      <c r="C2" s="160"/>
      <c r="D2" s="160"/>
      <c r="E2" s="160"/>
      <c r="IL2" s="157"/>
      <c r="IM2" s="157"/>
    </row>
    <row r="3" s="153" customFormat="1" ht="15.75" customHeight="1" spans="1:5">
      <c r="A3" s="161"/>
      <c r="B3" s="162"/>
      <c r="C3" s="162"/>
      <c r="D3" s="163" t="s">
        <v>13</v>
      </c>
      <c r="E3" s="163"/>
    </row>
    <row r="4" s="154" customFormat="1" ht="24" customHeight="1" spans="1:5">
      <c r="A4" s="164" t="s">
        <v>14</v>
      </c>
      <c r="B4" s="164" t="s">
        <v>15</v>
      </c>
      <c r="C4" s="165" t="s">
        <v>16</v>
      </c>
      <c r="D4" s="166"/>
      <c r="E4" s="167"/>
    </row>
    <row r="5" s="56" customFormat="1" ht="30" customHeight="1" spans="1:5">
      <c r="A5" s="168"/>
      <c r="B5" s="168"/>
      <c r="C5" s="167" t="s">
        <v>17</v>
      </c>
      <c r="D5" s="166" t="s">
        <v>18</v>
      </c>
      <c r="E5" s="167" t="s">
        <v>19</v>
      </c>
    </row>
    <row r="6" s="152" customFormat="1" ht="16" customHeight="1" spans="1:5">
      <c r="A6" s="169" t="s">
        <v>20</v>
      </c>
      <c r="B6" s="170">
        <f>SUM(B7,B23)</f>
        <v>58100</v>
      </c>
      <c r="C6" s="170">
        <f>SUM(C7,C23)</f>
        <v>63910</v>
      </c>
      <c r="D6" s="171">
        <f t="shared" ref="D6:D8" si="0">C6-B6</f>
        <v>5810</v>
      </c>
      <c r="E6" s="172">
        <f t="shared" ref="E6:E8" si="1">IF(B6=0,,ROUND(D6/B6*100,1))</f>
        <v>10</v>
      </c>
    </row>
    <row r="7" s="152" customFormat="1" ht="16" customHeight="1" spans="1:5">
      <c r="A7" s="169" t="s">
        <v>21</v>
      </c>
      <c r="B7" s="170">
        <f>SUM(B8:B22)-B9</f>
        <v>40503</v>
      </c>
      <c r="C7" s="170">
        <f>SUM(C8,C10:C22)</f>
        <v>44552.8</v>
      </c>
      <c r="D7" s="171">
        <f t="shared" si="0"/>
        <v>4049.8</v>
      </c>
      <c r="E7" s="172">
        <f t="shared" si="1"/>
        <v>10</v>
      </c>
    </row>
    <row r="8" s="152" customFormat="1" ht="16" customHeight="1" spans="1:247">
      <c r="A8" s="173" t="s">
        <v>22</v>
      </c>
      <c r="B8" s="174">
        <v>16927</v>
      </c>
      <c r="C8" s="174">
        <v>18619.7</v>
      </c>
      <c r="D8" s="175">
        <f t="shared" si="0"/>
        <v>1692.7</v>
      </c>
      <c r="E8" s="176">
        <f t="shared" si="1"/>
        <v>10</v>
      </c>
      <c r="IL8" s="157"/>
      <c r="IM8" s="157"/>
    </row>
    <row r="9" s="152" customFormat="1" ht="16" customHeight="1" spans="1:247">
      <c r="A9" s="173" t="s">
        <v>23</v>
      </c>
      <c r="B9" s="174">
        <v>7157</v>
      </c>
      <c r="C9" s="174">
        <v>7870</v>
      </c>
      <c r="D9" s="175">
        <f t="shared" ref="D9:D22" si="2">C9-B9</f>
        <v>713</v>
      </c>
      <c r="E9" s="176">
        <f t="shared" ref="E9:E22" si="3">IF(B9=0,,ROUND(D9/B9*100,1))</f>
        <v>10</v>
      </c>
      <c r="IL9" s="157"/>
      <c r="IM9" s="157"/>
    </row>
    <row r="10" s="152" customFormat="1" ht="16" customHeight="1" spans="1:247">
      <c r="A10" s="173" t="s">
        <v>24</v>
      </c>
      <c r="B10" s="174">
        <v>49</v>
      </c>
      <c r="C10" s="174">
        <v>50</v>
      </c>
      <c r="D10" s="175">
        <f t="shared" si="2"/>
        <v>1</v>
      </c>
      <c r="E10" s="176">
        <f t="shared" si="3"/>
        <v>2</v>
      </c>
      <c r="IL10" s="157"/>
      <c r="IM10" s="157"/>
    </row>
    <row r="11" s="152" customFormat="1" ht="16" customHeight="1" spans="1:5">
      <c r="A11" s="173" t="s">
        <v>25</v>
      </c>
      <c r="B11" s="174">
        <v>3925</v>
      </c>
      <c r="C11" s="174">
        <v>4310</v>
      </c>
      <c r="D11" s="175">
        <f t="shared" si="2"/>
        <v>385</v>
      </c>
      <c r="E11" s="176">
        <f t="shared" si="3"/>
        <v>9.8</v>
      </c>
    </row>
    <row r="12" s="152" customFormat="1" ht="16" customHeight="1" spans="1:5">
      <c r="A12" s="173" t="s">
        <v>26</v>
      </c>
      <c r="B12" s="174">
        <v>1623</v>
      </c>
      <c r="C12" s="174">
        <v>1780</v>
      </c>
      <c r="D12" s="175">
        <f t="shared" si="2"/>
        <v>157</v>
      </c>
      <c r="E12" s="176">
        <f t="shared" si="3"/>
        <v>9.7</v>
      </c>
    </row>
    <row r="13" s="152" customFormat="1" ht="16" customHeight="1" spans="1:247">
      <c r="A13" s="173" t="s">
        <v>27</v>
      </c>
      <c r="B13" s="174">
        <v>1811</v>
      </c>
      <c r="C13" s="174">
        <v>1990</v>
      </c>
      <c r="D13" s="175">
        <f t="shared" si="2"/>
        <v>179</v>
      </c>
      <c r="E13" s="176">
        <f t="shared" si="3"/>
        <v>9.9</v>
      </c>
      <c r="IL13" s="157"/>
      <c r="IM13" s="157"/>
    </row>
    <row r="14" s="152" customFormat="1" ht="16" customHeight="1" spans="1:247">
      <c r="A14" s="173" t="s">
        <v>28</v>
      </c>
      <c r="B14" s="174">
        <v>1573</v>
      </c>
      <c r="C14" s="174">
        <v>1730.3</v>
      </c>
      <c r="D14" s="175">
        <f t="shared" si="2"/>
        <v>157.3</v>
      </c>
      <c r="E14" s="176">
        <f t="shared" si="3"/>
        <v>10</v>
      </c>
      <c r="IL14" s="157"/>
      <c r="IM14" s="157"/>
    </row>
    <row r="15" s="152" customFormat="1" ht="16" customHeight="1" spans="1:247">
      <c r="A15" s="173" t="s">
        <v>29</v>
      </c>
      <c r="B15" s="174">
        <v>1555</v>
      </c>
      <c r="C15" s="174">
        <v>1710</v>
      </c>
      <c r="D15" s="175">
        <f t="shared" si="2"/>
        <v>155</v>
      </c>
      <c r="E15" s="176">
        <f t="shared" si="3"/>
        <v>10</v>
      </c>
      <c r="IL15" s="157"/>
      <c r="IM15" s="157"/>
    </row>
    <row r="16" s="152" customFormat="1" ht="16" customHeight="1" spans="1:247">
      <c r="A16" s="173" t="s">
        <v>30</v>
      </c>
      <c r="B16" s="174">
        <v>345</v>
      </c>
      <c r="C16" s="174">
        <v>379.5</v>
      </c>
      <c r="D16" s="175">
        <f t="shared" si="2"/>
        <v>34.5</v>
      </c>
      <c r="E16" s="176">
        <f t="shared" si="3"/>
        <v>10</v>
      </c>
      <c r="IL16" s="157"/>
      <c r="IM16" s="157"/>
    </row>
    <row r="17" s="152" customFormat="1" ht="16" customHeight="1" spans="1:247">
      <c r="A17" s="173" t="s">
        <v>31</v>
      </c>
      <c r="B17" s="174">
        <v>2038</v>
      </c>
      <c r="C17" s="174">
        <v>2240</v>
      </c>
      <c r="D17" s="175">
        <f t="shared" si="2"/>
        <v>202</v>
      </c>
      <c r="E17" s="176">
        <f t="shared" si="3"/>
        <v>9.9</v>
      </c>
      <c r="IL17" s="157"/>
      <c r="IM17" s="157"/>
    </row>
    <row r="18" s="152" customFormat="1" ht="16" customHeight="1" spans="1:247">
      <c r="A18" s="173" t="s">
        <v>32</v>
      </c>
      <c r="B18" s="174">
        <v>2084</v>
      </c>
      <c r="C18" s="174">
        <v>2290</v>
      </c>
      <c r="D18" s="175">
        <f t="shared" si="2"/>
        <v>206</v>
      </c>
      <c r="E18" s="176">
        <f t="shared" si="3"/>
        <v>9.9</v>
      </c>
      <c r="IL18" s="157"/>
      <c r="IM18" s="157"/>
    </row>
    <row r="19" s="152" customFormat="1" ht="16" customHeight="1" spans="1:247">
      <c r="A19" s="173" t="s">
        <v>33</v>
      </c>
      <c r="B19" s="174">
        <v>1073</v>
      </c>
      <c r="C19" s="174">
        <v>1180.3</v>
      </c>
      <c r="D19" s="175">
        <f t="shared" si="2"/>
        <v>107.3</v>
      </c>
      <c r="E19" s="176">
        <f t="shared" si="3"/>
        <v>10</v>
      </c>
      <c r="IL19" s="157"/>
      <c r="IM19" s="157"/>
    </row>
    <row r="20" s="152" customFormat="1" ht="16" customHeight="1" spans="1:247">
      <c r="A20" s="173" t="s">
        <v>34</v>
      </c>
      <c r="B20" s="174">
        <v>1976</v>
      </c>
      <c r="C20" s="174">
        <v>2170</v>
      </c>
      <c r="D20" s="175">
        <f t="shared" si="2"/>
        <v>194</v>
      </c>
      <c r="E20" s="176">
        <f t="shared" si="3"/>
        <v>9.8</v>
      </c>
      <c r="IL20" s="157"/>
      <c r="IM20" s="157"/>
    </row>
    <row r="21" s="152" customFormat="1" ht="16" customHeight="1" spans="1:247">
      <c r="A21" s="173" t="s">
        <v>35</v>
      </c>
      <c r="B21" s="174">
        <v>5487</v>
      </c>
      <c r="C21" s="174">
        <v>6040</v>
      </c>
      <c r="D21" s="175">
        <f t="shared" si="2"/>
        <v>553</v>
      </c>
      <c r="E21" s="176">
        <f t="shared" si="3"/>
        <v>10.1</v>
      </c>
      <c r="IL21" s="157"/>
      <c r="IM21" s="157"/>
    </row>
    <row r="22" s="152" customFormat="1" ht="16" customHeight="1" spans="1:247">
      <c r="A22" s="173" t="s">
        <v>36</v>
      </c>
      <c r="B22" s="174">
        <v>37</v>
      </c>
      <c r="C22" s="174">
        <v>63</v>
      </c>
      <c r="D22" s="175">
        <f t="shared" si="2"/>
        <v>26</v>
      </c>
      <c r="E22" s="176">
        <f t="shared" si="3"/>
        <v>70.3</v>
      </c>
      <c r="IL22" s="157"/>
      <c r="IM22" s="157"/>
    </row>
    <row r="23" s="152" customFormat="1" ht="16" customHeight="1" spans="1:5">
      <c r="A23" s="169" t="s">
        <v>37</v>
      </c>
      <c r="B23" s="170">
        <f>SUM(B24,B30:B36)</f>
        <v>17597</v>
      </c>
      <c r="C23" s="170">
        <f>SUM(C24,C30:C36)</f>
        <v>19357.2</v>
      </c>
      <c r="D23" s="171">
        <f t="shared" ref="D23:D38" si="4">C23-B23</f>
        <v>1760.2</v>
      </c>
      <c r="E23" s="172">
        <f t="shared" ref="E23:E38" si="5">IF(B23=0,,ROUND(D23/B23*100,1))</f>
        <v>10</v>
      </c>
    </row>
    <row r="24" s="152" customFormat="1" ht="16" customHeight="1" spans="1:247">
      <c r="A24" s="173" t="s">
        <v>38</v>
      </c>
      <c r="B24" s="174">
        <v>2382</v>
      </c>
      <c r="C24" s="174">
        <v>2620.2</v>
      </c>
      <c r="D24" s="175">
        <f t="shared" si="4"/>
        <v>238.2</v>
      </c>
      <c r="E24" s="176">
        <f t="shared" si="5"/>
        <v>10</v>
      </c>
      <c r="IL24" s="157"/>
      <c r="IM24" s="157"/>
    </row>
    <row r="25" s="152" customFormat="1" ht="16" customHeight="1" spans="1:247">
      <c r="A25" s="173" t="s">
        <v>39</v>
      </c>
      <c r="B25" s="174">
        <v>997</v>
      </c>
      <c r="C25" s="174">
        <v>1097</v>
      </c>
      <c r="D25" s="175">
        <f t="shared" si="4"/>
        <v>100</v>
      </c>
      <c r="E25" s="176">
        <f t="shared" si="5"/>
        <v>10</v>
      </c>
      <c r="IL25" s="157"/>
      <c r="IM25" s="157"/>
    </row>
    <row r="26" s="152" customFormat="1" ht="16" customHeight="1" spans="1:247">
      <c r="A26" s="173" t="s">
        <v>40</v>
      </c>
      <c r="B26" s="174">
        <v>603</v>
      </c>
      <c r="C26" s="174">
        <v>660</v>
      </c>
      <c r="D26" s="175">
        <f t="shared" si="4"/>
        <v>57</v>
      </c>
      <c r="E26" s="176">
        <f t="shared" si="5"/>
        <v>9.5</v>
      </c>
      <c r="IL26" s="157"/>
      <c r="IM26" s="157"/>
    </row>
    <row r="27" s="152" customFormat="1" ht="16" customHeight="1" spans="1:247">
      <c r="A27" s="173" t="s">
        <v>41</v>
      </c>
      <c r="B27" s="174">
        <v>1</v>
      </c>
      <c r="C27" s="174"/>
      <c r="D27" s="175">
        <f t="shared" si="4"/>
        <v>-1</v>
      </c>
      <c r="E27" s="176">
        <f t="shared" si="5"/>
        <v>-100</v>
      </c>
      <c r="IL27" s="157"/>
      <c r="IM27" s="157"/>
    </row>
    <row r="28" s="152" customFormat="1" ht="16" customHeight="1" spans="1:247">
      <c r="A28" s="173" t="s">
        <v>42</v>
      </c>
      <c r="B28" s="174">
        <v>389</v>
      </c>
      <c r="C28" s="174">
        <v>420</v>
      </c>
      <c r="D28" s="175">
        <f t="shared" si="4"/>
        <v>31</v>
      </c>
      <c r="E28" s="176">
        <f t="shared" si="5"/>
        <v>8</v>
      </c>
      <c r="IL28" s="157"/>
      <c r="IM28" s="157"/>
    </row>
    <row r="29" s="152" customFormat="1" ht="16" customHeight="1" spans="1:247">
      <c r="A29" s="173"/>
      <c r="B29" s="174">
        <v>0</v>
      </c>
      <c r="C29" s="174">
        <v>0</v>
      </c>
      <c r="D29" s="175">
        <f t="shared" si="4"/>
        <v>0</v>
      </c>
      <c r="E29" s="176">
        <f t="shared" si="5"/>
        <v>0</v>
      </c>
      <c r="IL29" s="157"/>
      <c r="IM29" s="157"/>
    </row>
    <row r="30" s="152" customFormat="1" ht="16" customHeight="1" spans="1:247">
      <c r="A30" s="173" t="s">
        <v>43</v>
      </c>
      <c r="B30" s="174">
        <v>2307</v>
      </c>
      <c r="C30" s="174">
        <v>2530</v>
      </c>
      <c r="D30" s="175">
        <f t="shared" si="4"/>
        <v>223</v>
      </c>
      <c r="E30" s="176">
        <f t="shared" si="5"/>
        <v>9.7</v>
      </c>
      <c r="IL30" s="157"/>
      <c r="IM30" s="157"/>
    </row>
    <row r="31" s="152" customFormat="1" ht="16" customHeight="1" spans="1:247">
      <c r="A31" s="173" t="s">
        <v>44</v>
      </c>
      <c r="B31" s="174">
        <v>1588</v>
      </c>
      <c r="C31" s="174">
        <v>1740</v>
      </c>
      <c r="D31" s="175">
        <f t="shared" si="4"/>
        <v>152</v>
      </c>
      <c r="E31" s="176">
        <f t="shared" si="5"/>
        <v>9.6</v>
      </c>
      <c r="IL31" s="157"/>
      <c r="IM31" s="157"/>
    </row>
    <row r="32" s="152" customFormat="1" ht="16" customHeight="1" spans="1:247">
      <c r="A32" s="173" t="s">
        <v>45</v>
      </c>
      <c r="B32" s="174">
        <v>3897</v>
      </c>
      <c r="C32" s="174">
        <v>4290</v>
      </c>
      <c r="D32" s="175">
        <f t="shared" si="4"/>
        <v>393</v>
      </c>
      <c r="E32" s="176">
        <f t="shared" si="5"/>
        <v>10.1</v>
      </c>
      <c r="IL32" s="157"/>
      <c r="IM32" s="157"/>
    </row>
    <row r="33" s="152" customFormat="1" ht="16" customHeight="1" spans="1:247">
      <c r="A33" s="173" t="s">
        <v>46</v>
      </c>
      <c r="B33" s="174">
        <v>6901</v>
      </c>
      <c r="C33" s="174">
        <v>8087</v>
      </c>
      <c r="D33" s="175">
        <f t="shared" si="4"/>
        <v>1186</v>
      </c>
      <c r="E33" s="176">
        <f t="shared" si="5"/>
        <v>17.2</v>
      </c>
      <c r="IL33" s="157"/>
      <c r="IM33" s="157"/>
    </row>
    <row r="34" s="152" customFormat="1" ht="16" customHeight="1" spans="1:247">
      <c r="A34" s="173" t="s">
        <v>47</v>
      </c>
      <c r="B34" s="174">
        <v>0</v>
      </c>
      <c r="C34" s="174">
        <v>0</v>
      </c>
      <c r="D34" s="175">
        <f t="shared" si="4"/>
        <v>0</v>
      </c>
      <c r="E34" s="176">
        <f t="shared" si="5"/>
        <v>0</v>
      </c>
      <c r="IL34" s="157"/>
      <c r="IM34" s="157"/>
    </row>
    <row r="35" s="152" customFormat="1" ht="16" customHeight="1" spans="1:247">
      <c r="A35" s="173" t="s">
        <v>48</v>
      </c>
      <c r="B35" s="174">
        <v>85</v>
      </c>
      <c r="C35" s="174">
        <v>90</v>
      </c>
      <c r="D35" s="175">
        <f t="shared" si="4"/>
        <v>5</v>
      </c>
      <c r="E35" s="176">
        <f t="shared" si="5"/>
        <v>5.9</v>
      </c>
      <c r="IL35" s="157"/>
      <c r="IM35" s="157"/>
    </row>
    <row r="36" s="152" customFormat="1" ht="16" customHeight="1" spans="1:247">
      <c r="A36" s="173" t="s">
        <v>49</v>
      </c>
      <c r="B36" s="174">
        <v>437</v>
      </c>
      <c r="C36" s="174"/>
      <c r="D36" s="175">
        <f t="shared" si="4"/>
        <v>-437</v>
      </c>
      <c r="E36" s="176">
        <f t="shared" si="5"/>
        <v>-100</v>
      </c>
      <c r="IL36" s="157"/>
      <c r="IM36" s="157"/>
    </row>
    <row r="37" s="155" customFormat="1" ht="16" customHeight="1" spans="1:247">
      <c r="A37" s="169" t="s">
        <v>50</v>
      </c>
      <c r="B37" s="170">
        <v>41500</v>
      </c>
      <c r="C37" s="170">
        <f>SUM(C7,C25)</f>
        <v>45649.8</v>
      </c>
      <c r="D37" s="171">
        <f t="shared" si="4"/>
        <v>4149.8</v>
      </c>
      <c r="E37" s="172">
        <f t="shared" si="5"/>
        <v>10</v>
      </c>
      <c r="IL37" s="180"/>
      <c r="IM37" s="180"/>
    </row>
    <row r="38" s="155" customFormat="1" ht="16" customHeight="1" spans="1:247">
      <c r="A38" s="169" t="s">
        <v>51</v>
      </c>
      <c r="B38" s="170">
        <v>16600</v>
      </c>
      <c r="C38" s="170">
        <f>SUM(C23-C25)</f>
        <v>18260.2</v>
      </c>
      <c r="D38" s="171">
        <f t="shared" si="4"/>
        <v>1660.2</v>
      </c>
      <c r="E38" s="172">
        <f t="shared" si="5"/>
        <v>10</v>
      </c>
      <c r="IL38" s="180"/>
      <c r="IM38" s="180"/>
    </row>
    <row r="39" s="152" customFormat="1" ht="16" customHeight="1" spans="1:247">
      <c r="A39" s="177" t="s">
        <v>52</v>
      </c>
      <c r="B39" s="178">
        <f>B38/B6*100</f>
        <v>28.5714285714286</v>
      </c>
      <c r="C39" s="178">
        <f>C38/C6*100</f>
        <v>28.5717415115005</v>
      </c>
      <c r="D39" s="174"/>
      <c r="E39" s="179"/>
      <c r="IL39" s="157"/>
      <c r="IM39" s="157"/>
    </row>
  </sheetData>
  <mergeCells count="5">
    <mergeCell ref="A2:E2"/>
    <mergeCell ref="D3:E3"/>
    <mergeCell ref="C4:E4"/>
    <mergeCell ref="A4:A5"/>
    <mergeCell ref="B4:B5"/>
  </mergeCells>
  <printOptions horizontalCentered="1"/>
  <pageMargins left="0.209027777777778" right="0.188888888888889" top="0.309027777777778" bottom="0.25" header="0.55" footer="0.0791666666666667"/>
  <pageSetup paperSize="9" scale="75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6210"/>
  <sheetViews>
    <sheetView workbookViewId="0">
      <pane xSplit="2" ySplit="5" topLeftCell="C888" activePane="bottomRight" state="frozen"/>
      <selection/>
      <selection pane="topRight"/>
      <selection pane="bottomLeft"/>
      <selection pane="bottomRight" activeCell="B916" sqref="B916"/>
    </sheetView>
  </sheetViews>
  <sheetFormatPr defaultColWidth="6.875" defaultRowHeight="12.75" customHeight="1"/>
  <cols>
    <col min="1" max="1" width="8.375" style="120"/>
    <col min="2" max="2" width="26.5" style="33" customWidth="1"/>
    <col min="3" max="3" width="11.5" style="121" customWidth="1"/>
    <col min="4" max="4" width="13" style="116" customWidth="1"/>
    <col min="5" max="5" width="12.75" style="116" customWidth="1"/>
    <col min="6" max="6" width="17.25" style="88" customWidth="1"/>
    <col min="7" max="7" width="15.875" style="33" customWidth="1"/>
    <col min="8" max="246" width="6.875" style="33" customWidth="1"/>
  </cols>
  <sheetData>
    <row r="1" s="116" customFormat="1" ht="26.25" customHeight="1" spans="1:6">
      <c r="A1" s="122"/>
      <c r="B1" s="90" t="s">
        <v>53</v>
      </c>
      <c r="C1" s="90"/>
      <c r="D1" s="90"/>
      <c r="E1" s="90"/>
      <c r="F1" s="90"/>
    </row>
    <row r="2" s="116" customFormat="1" ht="21" customHeight="1" spans="1:7">
      <c r="A2" s="123"/>
      <c r="B2" s="123"/>
      <c r="C2" s="123"/>
      <c r="D2" s="123"/>
      <c r="E2" s="123"/>
      <c r="F2" s="123"/>
      <c r="G2" s="124" t="s">
        <v>13</v>
      </c>
    </row>
    <row r="3" s="117" customFormat="1" ht="36" customHeight="1" spans="1:7">
      <c r="A3" s="125" t="s">
        <v>54</v>
      </c>
      <c r="B3" s="126" t="s">
        <v>55</v>
      </c>
      <c r="C3" s="126" t="s">
        <v>56</v>
      </c>
      <c r="D3" s="126" t="s">
        <v>57</v>
      </c>
      <c r="E3" s="127" t="s">
        <v>58</v>
      </c>
      <c r="F3" s="127"/>
      <c r="G3" s="96" t="s">
        <v>59</v>
      </c>
    </row>
    <row r="4" s="117" customFormat="1" ht="21.95" customHeight="1" spans="1:7">
      <c r="A4" s="125"/>
      <c r="B4" s="126"/>
      <c r="C4" s="126"/>
      <c r="D4" s="126"/>
      <c r="E4" s="128" t="s">
        <v>18</v>
      </c>
      <c r="F4" s="129" t="s">
        <v>19</v>
      </c>
      <c r="G4" s="96"/>
    </row>
    <row r="5" s="118" customFormat="1" ht="15" customHeight="1" spans="1:7">
      <c r="A5" s="130"/>
      <c r="B5" s="131" t="s">
        <v>60</v>
      </c>
      <c r="C5" s="132">
        <f t="shared" ref="C5:G5" si="0">C6+C252+C291+C310+C399+C454+C510+C566+C684+C755+C833+C856+C981+C1045+C1111+C1131+C1160+C1170+C1235+C1253+C1306+C1363+C1364+C1368+C1376</f>
        <v>120908.24</v>
      </c>
      <c r="D5" s="132">
        <f t="shared" si="0"/>
        <v>133816</v>
      </c>
      <c r="E5" s="133">
        <f t="shared" ref="E5:E68" si="1">D5-C5</f>
        <v>12907.76</v>
      </c>
      <c r="F5" s="134">
        <f t="shared" ref="F5:F68" si="2">IF(C5=0,,E5/C5*100)</f>
        <v>10.6756661084472</v>
      </c>
      <c r="G5" s="132">
        <f t="shared" si="0"/>
        <v>156145</v>
      </c>
    </row>
    <row r="6" s="118" customFormat="1" ht="15" customHeight="1" spans="1:7">
      <c r="A6" s="135">
        <v>201</v>
      </c>
      <c r="B6" s="136" t="s">
        <v>61</v>
      </c>
      <c r="C6" s="132">
        <f t="shared" ref="C6:G6" si="3">C7+C19+C28+C39+C51+C62+C73+C85+C94+C107+C117+C126+C137+C151+C158+C166+C172+C179+C186+C193+C200+C206+C214+C220+C226+C232+C249</f>
        <v>12679</v>
      </c>
      <c r="D6" s="132">
        <f t="shared" si="3"/>
        <v>12933</v>
      </c>
      <c r="E6" s="133">
        <f t="shared" si="1"/>
        <v>254</v>
      </c>
      <c r="F6" s="134">
        <f t="shared" si="2"/>
        <v>2.00331256408234</v>
      </c>
      <c r="G6" s="132">
        <f t="shared" si="3"/>
        <v>12933</v>
      </c>
    </row>
    <row r="7" s="118" customFormat="1" ht="15" customHeight="1" spans="1:7">
      <c r="A7" s="135">
        <v>20101</v>
      </c>
      <c r="B7" s="136" t="s">
        <v>62</v>
      </c>
      <c r="C7" s="132">
        <f t="shared" ref="C7:G7" si="4">SUM(C8:C18)</f>
        <v>348</v>
      </c>
      <c r="D7" s="132">
        <f t="shared" si="4"/>
        <v>268</v>
      </c>
      <c r="E7" s="133">
        <f t="shared" si="1"/>
        <v>-80</v>
      </c>
      <c r="F7" s="134">
        <f t="shared" si="2"/>
        <v>-22.9885057471264</v>
      </c>
      <c r="G7" s="132">
        <f t="shared" si="4"/>
        <v>268</v>
      </c>
    </row>
    <row r="8" s="118" customFormat="1" ht="15" customHeight="1" spans="1:7">
      <c r="A8" s="135">
        <v>2010101</v>
      </c>
      <c r="B8" s="137" t="s">
        <v>63</v>
      </c>
      <c r="C8" s="108">
        <v>287</v>
      </c>
      <c r="D8" s="138">
        <v>205</v>
      </c>
      <c r="E8" s="133">
        <f t="shared" si="1"/>
        <v>-82</v>
      </c>
      <c r="F8" s="134">
        <f t="shared" si="2"/>
        <v>-28.5714285714286</v>
      </c>
      <c r="G8" s="138">
        <v>205</v>
      </c>
    </row>
    <row r="9" s="118" customFormat="1" ht="15" customHeight="1" spans="1:7">
      <c r="A9" s="135">
        <v>2010102</v>
      </c>
      <c r="B9" s="137" t="s">
        <v>64</v>
      </c>
      <c r="C9" s="139">
        <v>0</v>
      </c>
      <c r="D9" s="140">
        <v>10</v>
      </c>
      <c r="E9" s="133">
        <f t="shared" si="1"/>
        <v>10</v>
      </c>
      <c r="F9" s="134">
        <f t="shared" si="2"/>
        <v>0</v>
      </c>
      <c r="G9" s="140">
        <v>10</v>
      </c>
    </row>
    <row r="10" s="119" customFormat="1" ht="15" customHeight="1" spans="1:7">
      <c r="A10" s="135">
        <v>2010103</v>
      </c>
      <c r="B10" s="137" t="s">
        <v>65</v>
      </c>
      <c r="C10" s="108"/>
      <c r="D10" s="138"/>
      <c r="E10" s="133">
        <f t="shared" si="1"/>
        <v>0</v>
      </c>
      <c r="F10" s="134">
        <f t="shared" si="2"/>
        <v>0</v>
      </c>
      <c r="G10" s="138"/>
    </row>
    <row r="11" s="119" customFormat="1" ht="15" customHeight="1" spans="1:7">
      <c r="A11" s="135">
        <v>2010104</v>
      </c>
      <c r="B11" s="137" t="s">
        <v>66</v>
      </c>
      <c r="C11" s="108">
        <v>39</v>
      </c>
      <c r="D11" s="138">
        <v>31</v>
      </c>
      <c r="E11" s="133">
        <f t="shared" si="1"/>
        <v>-8</v>
      </c>
      <c r="F11" s="134">
        <f t="shared" si="2"/>
        <v>-20.5128205128205</v>
      </c>
      <c r="G11" s="138">
        <v>31</v>
      </c>
    </row>
    <row r="12" s="119" customFormat="1" ht="15" customHeight="1" spans="1:7">
      <c r="A12" s="135">
        <v>2010105</v>
      </c>
      <c r="B12" s="137" t="s">
        <v>67</v>
      </c>
      <c r="C12" s="108">
        <v>3</v>
      </c>
      <c r="D12" s="138">
        <v>3</v>
      </c>
      <c r="E12" s="133">
        <f t="shared" si="1"/>
        <v>0</v>
      </c>
      <c r="F12" s="134">
        <f t="shared" si="2"/>
        <v>0</v>
      </c>
      <c r="G12" s="138">
        <v>3</v>
      </c>
    </row>
    <row r="13" s="119" customFormat="1" ht="15" customHeight="1" spans="1:7">
      <c r="A13" s="135">
        <v>2010106</v>
      </c>
      <c r="B13" s="137" t="s">
        <v>68</v>
      </c>
      <c r="C13" s="108"/>
      <c r="D13" s="138"/>
      <c r="E13" s="133">
        <f t="shared" si="1"/>
        <v>0</v>
      </c>
      <c r="F13" s="134">
        <f t="shared" si="2"/>
        <v>0</v>
      </c>
      <c r="G13" s="138"/>
    </row>
    <row r="14" s="119" customFormat="1" ht="15" customHeight="1" spans="1:7">
      <c r="A14" s="135">
        <v>2010107</v>
      </c>
      <c r="B14" s="137" t="s">
        <v>69</v>
      </c>
      <c r="C14" s="108"/>
      <c r="D14" s="138"/>
      <c r="E14" s="133">
        <f t="shared" si="1"/>
        <v>0</v>
      </c>
      <c r="F14" s="134">
        <f t="shared" si="2"/>
        <v>0</v>
      </c>
      <c r="G14" s="138"/>
    </row>
    <row r="15" s="119" customFormat="1" ht="15" customHeight="1" spans="1:7">
      <c r="A15" s="135">
        <v>2010108</v>
      </c>
      <c r="B15" s="137" t="s">
        <v>70</v>
      </c>
      <c r="C15" s="108">
        <v>19</v>
      </c>
      <c r="D15" s="138">
        <v>19</v>
      </c>
      <c r="E15" s="133">
        <f t="shared" si="1"/>
        <v>0</v>
      </c>
      <c r="F15" s="134">
        <f t="shared" si="2"/>
        <v>0</v>
      </c>
      <c r="G15" s="138">
        <v>19</v>
      </c>
    </row>
    <row r="16" s="119" customFormat="1" ht="15" customHeight="1" spans="1:7">
      <c r="A16" s="135">
        <v>2010109</v>
      </c>
      <c r="B16" s="137" t="s">
        <v>71</v>
      </c>
      <c r="C16" s="108"/>
      <c r="D16" s="138"/>
      <c r="E16" s="133">
        <f t="shared" si="1"/>
        <v>0</v>
      </c>
      <c r="F16" s="134">
        <f t="shared" si="2"/>
        <v>0</v>
      </c>
      <c r="G16" s="138"/>
    </row>
    <row r="17" s="119" customFormat="1" ht="15" customHeight="1" spans="1:7">
      <c r="A17" s="135">
        <v>2010150</v>
      </c>
      <c r="B17" s="137" t="s">
        <v>72</v>
      </c>
      <c r="C17" s="108"/>
      <c r="D17" s="138"/>
      <c r="E17" s="133">
        <f t="shared" si="1"/>
        <v>0</v>
      </c>
      <c r="F17" s="134">
        <f t="shared" si="2"/>
        <v>0</v>
      </c>
      <c r="G17" s="138"/>
    </row>
    <row r="18" s="119" customFormat="1" ht="15" customHeight="1" spans="1:7">
      <c r="A18" s="135">
        <v>2010199</v>
      </c>
      <c r="B18" s="137" t="s">
        <v>73</v>
      </c>
      <c r="C18" s="108"/>
      <c r="D18" s="138"/>
      <c r="E18" s="133">
        <f t="shared" si="1"/>
        <v>0</v>
      </c>
      <c r="F18" s="134">
        <f t="shared" si="2"/>
        <v>0</v>
      </c>
      <c r="G18" s="138"/>
    </row>
    <row r="19" s="119" customFormat="1" ht="15" customHeight="1" spans="1:7">
      <c r="A19" s="135">
        <v>20102</v>
      </c>
      <c r="B19" s="136" t="s">
        <v>74</v>
      </c>
      <c r="C19" s="132">
        <f t="shared" ref="C19:G19" si="5">SUM(C20:C27)</f>
        <v>169</v>
      </c>
      <c r="D19" s="132">
        <f t="shared" si="5"/>
        <v>157</v>
      </c>
      <c r="E19" s="133">
        <f t="shared" si="1"/>
        <v>-12</v>
      </c>
      <c r="F19" s="134">
        <f t="shared" si="2"/>
        <v>-7.10059171597633</v>
      </c>
      <c r="G19" s="132">
        <f t="shared" si="5"/>
        <v>157</v>
      </c>
    </row>
    <row r="20" s="119" customFormat="1" ht="15" customHeight="1" spans="1:7">
      <c r="A20" s="135">
        <v>2010201</v>
      </c>
      <c r="B20" s="137" t="s">
        <v>63</v>
      </c>
      <c r="C20" s="108">
        <v>114</v>
      </c>
      <c r="D20" s="138">
        <v>122</v>
      </c>
      <c r="E20" s="133">
        <f t="shared" si="1"/>
        <v>8</v>
      </c>
      <c r="F20" s="134">
        <f t="shared" si="2"/>
        <v>7.01754385964912</v>
      </c>
      <c r="G20" s="138">
        <v>122</v>
      </c>
    </row>
    <row r="21" s="119" customFormat="1" ht="15" customHeight="1" spans="1:7">
      <c r="A21" s="135">
        <v>2010202</v>
      </c>
      <c r="B21" s="137" t="s">
        <v>64</v>
      </c>
      <c r="C21" s="108">
        <v>20</v>
      </c>
      <c r="D21" s="141">
        <f>5+10</f>
        <v>15</v>
      </c>
      <c r="E21" s="133">
        <f t="shared" si="1"/>
        <v>-5</v>
      </c>
      <c r="F21" s="134">
        <f t="shared" si="2"/>
        <v>-25</v>
      </c>
      <c r="G21" s="141">
        <f>5+10</f>
        <v>15</v>
      </c>
    </row>
    <row r="22" s="119" customFormat="1" ht="15" customHeight="1" spans="1:7">
      <c r="A22" s="135">
        <v>2010203</v>
      </c>
      <c r="B22" s="137" t="s">
        <v>65</v>
      </c>
      <c r="C22" s="108"/>
      <c r="D22" s="138"/>
      <c r="E22" s="133">
        <f t="shared" si="1"/>
        <v>0</v>
      </c>
      <c r="F22" s="134">
        <f t="shared" si="2"/>
        <v>0</v>
      </c>
      <c r="G22" s="138"/>
    </row>
    <row r="23" s="119" customFormat="1" ht="15" customHeight="1" spans="1:7">
      <c r="A23" s="135">
        <v>2010204</v>
      </c>
      <c r="B23" s="137" t="s">
        <v>75</v>
      </c>
      <c r="C23" s="108">
        <v>35</v>
      </c>
      <c r="D23" s="138">
        <v>20</v>
      </c>
      <c r="E23" s="133">
        <f t="shared" si="1"/>
        <v>-15</v>
      </c>
      <c r="F23" s="134">
        <f t="shared" si="2"/>
        <v>-42.8571428571429</v>
      </c>
      <c r="G23" s="138">
        <v>20</v>
      </c>
    </row>
    <row r="24" s="119" customFormat="1" ht="15" customHeight="1" spans="1:7">
      <c r="A24" s="135">
        <v>2010205</v>
      </c>
      <c r="B24" s="137" t="s">
        <v>76</v>
      </c>
      <c r="C24" s="108"/>
      <c r="D24" s="138"/>
      <c r="E24" s="133">
        <f t="shared" si="1"/>
        <v>0</v>
      </c>
      <c r="F24" s="134">
        <f t="shared" si="2"/>
        <v>0</v>
      </c>
      <c r="G24" s="138"/>
    </row>
    <row r="25" s="119" customFormat="1" ht="15" customHeight="1" spans="1:7">
      <c r="A25" s="135">
        <v>2010206</v>
      </c>
      <c r="B25" s="137" t="s">
        <v>77</v>
      </c>
      <c r="C25" s="108"/>
      <c r="D25" s="138"/>
      <c r="E25" s="133">
        <f t="shared" si="1"/>
        <v>0</v>
      </c>
      <c r="F25" s="134">
        <f t="shared" si="2"/>
        <v>0</v>
      </c>
      <c r="G25" s="138"/>
    </row>
    <row r="26" s="119" customFormat="1" ht="14.1" customHeight="1" spans="1:7">
      <c r="A26" s="135">
        <v>2010250</v>
      </c>
      <c r="B26" s="137" t="s">
        <v>72</v>
      </c>
      <c r="C26" s="108"/>
      <c r="D26" s="138"/>
      <c r="E26" s="133">
        <f t="shared" si="1"/>
        <v>0</v>
      </c>
      <c r="F26" s="134">
        <f t="shared" si="2"/>
        <v>0</v>
      </c>
      <c r="G26" s="138"/>
    </row>
    <row r="27" s="119" customFormat="1" ht="15" customHeight="1" spans="1:7">
      <c r="A27" s="135">
        <v>2010299</v>
      </c>
      <c r="B27" s="137" t="s">
        <v>78</v>
      </c>
      <c r="C27" s="108"/>
      <c r="D27" s="138"/>
      <c r="E27" s="133">
        <f t="shared" si="1"/>
        <v>0</v>
      </c>
      <c r="F27" s="134">
        <f t="shared" si="2"/>
        <v>0</v>
      </c>
      <c r="G27" s="138"/>
    </row>
    <row r="28" s="33" customFormat="1" ht="15" customHeight="1" spans="1:251">
      <c r="A28" s="135">
        <v>20103</v>
      </c>
      <c r="B28" s="136" t="s">
        <v>79</v>
      </c>
      <c r="C28" s="142">
        <f t="shared" ref="C28:G28" si="6">SUM(C29:C38)</f>
        <v>5448</v>
      </c>
      <c r="D28" s="142">
        <f t="shared" si="6"/>
        <v>5827</v>
      </c>
      <c r="E28" s="133">
        <f t="shared" si="1"/>
        <v>379</v>
      </c>
      <c r="F28" s="134">
        <f t="shared" si="2"/>
        <v>6.95668135095448</v>
      </c>
      <c r="G28" s="142">
        <f t="shared" si="6"/>
        <v>5827</v>
      </c>
      <c r="IM28"/>
      <c r="IN28"/>
      <c r="IO28"/>
      <c r="IP28"/>
      <c r="IQ28"/>
    </row>
    <row r="29" s="33" customFormat="1" ht="15" customHeight="1" spans="1:251">
      <c r="A29" s="135">
        <v>2010301</v>
      </c>
      <c r="B29" s="137" t="s">
        <v>63</v>
      </c>
      <c r="C29" s="111">
        <v>3011</v>
      </c>
      <c r="D29" s="143">
        <v>3157</v>
      </c>
      <c r="E29" s="133">
        <f t="shared" si="1"/>
        <v>146</v>
      </c>
      <c r="F29" s="134">
        <f t="shared" si="2"/>
        <v>4.84888741281966</v>
      </c>
      <c r="G29" s="143">
        <v>3157</v>
      </c>
      <c r="IM29"/>
      <c r="IN29"/>
      <c r="IO29"/>
      <c r="IP29"/>
      <c r="IQ29"/>
    </row>
    <row r="30" s="33" customFormat="1" ht="15" customHeight="1" spans="1:251">
      <c r="A30" s="135">
        <v>2010302</v>
      </c>
      <c r="B30" s="137" t="s">
        <v>64</v>
      </c>
      <c r="C30" s="111">
        <v>1173</v>
      </c>
      <c r="D30" s="143">
        <v>1363</v>
      </c>
      <c r="E30" s="133">
        <f t="shared" si="1"/>
        <v>190</v>
      </c>
      <c r="F30" s="134">
        <f t="shared" si="2"/>
        <v>16.1977834612106</v>
      </c>
      <c r="G30" s="143">
        <v>1363</v>
      </c>
      <c r="IM30"/>
      <c r="IN30"/>
      <c r="IO30"/>
      <c r="IP30"/>
      <c r="IQ30"/>
    </row>
    <row r="31" s="33" customFormat="1" ht="15" customHeight="1" spans="1:251">
      <c r="A31" s="135">
        <v>2010303</v>
      </c>
      <c r="B31" s="137" t="s">
        <v>65</v>
      </c>
      <c r="C31" s="143"/>
      <c r="D31" s="143"/>
      <c r="E31" s="133">
        <f t="shared" si="1"/>
        <v>0</v>
      </c>
      <c r="F31" s="134">
        <f t="shared" si="2"/>
        <v>0</v>
      </c>
      <c r="G31" s="143"/>
      <c r="IM31"/>
      <c r="IN31"/>
      <c r="IO31"/>
      <c r="IP31"/>
      <c r="IQ31"/>
    </row>
    <row r="32" s="33" customFormat="1" ht="15" customHeight="1" spans="1:251">
      <c r="A32" s="135">
        <v>2010304</v>
      </c>
      <c r="B32" s="137" t="s">
        <v>80</v>
      </c>
      <c r="C32" s="143"/>
      <c r="D32" s="143"/>
      <c r="E32" s="133">
        <f t="shared" si="1"/>
        <v>0</v>
      </c>
      <c r="F32" s="134">
        <f t="shared" si="2"/>
        <v>0</v>
      </c>
      <c r="G32" s="143"/>
      <c r="IM32"/>
      <c r="IN32"/>
      <c r="IO32"/>
      <c r="IP32"/>
      <c r="IQ32"/>
    </row>
    <row r="33" s="33" customFormat="1" ht="15" customHeight="1" spans="1:251">
      <c r="A33" s="135">
        <v>2010305</v>
      </c>
      <c r="B33" s="137" t="s">
        <v>81</v>
      </c>
      <c r="C33" s="143"/>
      <c r="D33" s="143"/>
      <c r="E33" s="133">
        <f t="shared" si="1"/>
        <v>0</v>
      </c>
      <c r="F33" s="134">
        <f t="shared" si="2"/>
        <v>0</v>
      </c>
      <c r="G33" s="143"/>
      <c r="IM33"/>
      <c r="IN33"/>
      <c r="IO33"/>
      <c r="IP33"/>
      <c r="IQ33"/>
    </row>
    <row r="34" s="33" customFormat="1" ht="15" customHeight="1" spans="1:251">
      <c r="A34" s="135">
        <v>2010306</v>
      </c>
      <c r="B34" s="137" t="s">
        <v>82</v>
      </c>
      <c r="C34" s="143"/>
      <c r="D34" s="143"/>
      <c r="E34" s="133">
        <f t="shared" si="1"/>
        <v>0</v>
      </c>
      <c r="F34" s="134">
        <f t="shared" si="2"/>
        <v>0</v>
      </c>
      <c r="G34" s="143"/>
      <c r="IM34"/>
      <c r="IN34"/>
      <c r="IO34"/>
      <c r="IP34"/>
      <c r="IQ34"/>
    </row>
    <row r="35" s="33" customFormat="1" ht="15" customHeight="1" spans="1:251">
      <c r="A35" s="135">
        <v>2010308</v>
      </c>
      <c r="B35" s="137" t="s">
        <v>83</v>
      </c>
      <c r="C35" s="111">
        <v>70</v>
      </c>
      <c r="D35" s="143">
        <v>40</v>
      </c>
      <c r="E35" s="133">
        <f t="shared" si="1"/>
        <v>-30</v>
      </c>
      <c r="F35" s="134">
        <f t="shared" si="2"/>
        <v>-42.8571428571429</v>
      </c>
      <c r="G35" s="143">
        <v>40</v>
      </c>
      <c r="IM35"/>
      <c r="IN35"/>
      <c r="IO35"/>
      <c r="IP35"/>
      <c r="IQ35"/>
    </row>
    <row r="36" s="33" customFormat="1" ht="15" customHeight="1" spans="1:251">
      <c r="A36" s="135">
        <v>2010309</v>
      </c>
      <c r="B36" s="137" t="s">
        <v>84</v>
      </c>
      <c r="C36" s="143"/>
      <c r="D36" s="143"/>
      <c r="E36" s="133">
        <f t="shared" si="1"/>
        <v>0</v>
      </c>
      <c r="F36" s="134">
        <f t="shared" si="2"/>
        <v>0</v>
      </c>
      <c r="G36" s="143"/>
      <c r="IM36"/>
      <c r="IN36"/>
      <c r="IO36"/>
      <c r="IP36"/>
      <c r="IQ36"/>
    </row>
    <row r="37" s="33" customFormat="1" ht="15" customHeight="1" spans="1:251">
      <c r="A37" s="135">
        <v>2010350</v>
      </c>
      <c r="B37" s="137" t="s">
        <v>72</v>
      </c>
      <c r="C37" s="111">
        <v>927</v>
      </c>
      <c r="D37" s="144">
        <f>1032-40</f>
        <v>992</v>
      </c>
      <c r="E37" s="133">
        <f t="shared" si="1"/>
        <v>65</v>
      </c>
      <c r="F37" s="134">
        <f t="shared" si="2"/>
        <v>7.01186623516721</v>
      </c>
      <c r="G37" s="144">
        <f>1032-40</f>
        <v>992</v>
      </c>
      <c r="IM37"/>
      <c r="IN37"/>
      <c r="IO37"/>
      <c r="IP37"/>
      <c r="IQ37"/>
    </row>
    <row r="38" s="33" customFormat="1" ht="15" customHeight="1" spans="1:251">
      <c r="A38" s="135">
        <v>2010399</v>
      </c>
      <c r="B38" s="137" t="s">
        <v>85</v>
      </c>
      <c r="C38" s="111">
        <v>267</v>
      </c>
      <c r="D38" s="143">
        <v>275</v>
      </c>
      <c r="E38" s="133">
        <f t="shared" si="1"/>
        <v>8</v>
      </c>
      <c r="F38" s="134">
        <f t="shared" si="2"/>
        <v>2.99625468164794</v>
      </c>
      <c r="G38" s="143">
        <v>275</v>
      </c>
      <c r="IM38"/>
      <c r="IN38"/>
      <c r="IO38"/>
      <c r="IP38"/>
      <c r="IQ38"/>
    </row>
    <row r="39" s="33" customFormat="1" ht="15" customHeight="1" spans="1:251">
      <c r="A39" s="135">
        <v>20104</v>
      </c>
      <c r="B39" s="136" t="s">
        <v>86</v>
      </c>
      <c r="C39" s="142">
        <f t="shared" ref="C39:G39" si="7">SUM(C40:C50)</f>
        <v>231</v>
      </c>
      <c r="D39" s="142">
        <f t="shared" si="7"/>
        <v>224</v>
      </c>
      <c r="E39" s="133">
        <f t="shared" si="1"/>
        <v>-7</v>
      </c>
      <c r="F39" s="134">
        <f t="shared" si="2"/>
        <v>-3.03030303030303</v>
      </c>
      <c r="G39" s="142">
        <f t="shared" si="7"/>
        <v>224</v>
      </c>
      <c r="IM39"/>
      <c r="IN39"/>
      <c r="IO39"/>
      <c r="IP39"/>
      <c r="IQ39"/>
    </row>
    <row r="40" s="33" customFormat="1" ht="15" customHeight="1" spans="1:251">
      <c r="A40" s="135">
        <v>2010401</v>
      </c>
      <c r="B40" s="137" t="s">
        <v>63</v>
      </c>
      <c r="C40" s="111">
        <v>137</v>
      </c>
      <c r="D40" s="143">
        <v>139</v>
      </c>
      <c r="E40" s="133">
        <f t="shared" si="1"/>
        <v>2</v>
      </c>
      <c r="F40" s="134">
        <f t="shared" si="2"/>
        <v>1.45985401459854</v>
      </c>
      <c r="G40" s="143">
        <v>139</v>
      </c>
      <c r="IM40"/>
      <c r="IN40"/>
      <c r="IO40"/>
      <c r="IP40"/>
      <c r="IQ40"/>
    </row>
    <row r="41" s="33" customFormat="1" ht="15" customHeight="1" spans="1:251">
      <c r="A41" s="135">
        <v>2010402</v>
      </c>
      <c r="B41" s="137" t="s">
        <v>64</v>
      </c>
      <c r="C41" s="111">
        <v>40</v>
      </c>
      <c r="D41" s="143">
        <v>30</v>
      </c>
      <c r="E41" s="133">
        <f t="shared" si="1"/>
        <v>-10</v>
      </c>
      <c r="F41" s="134">
        <f t="shared" si="2"/>
        <v>-25</v>
      </c>
      <c r="G41" s="143">
        <v>30</v>
      </c>
      <c r="IM41"/>
      <c r="IN41"/>
      <c r="IO41"/>
      <c r="IP41"/>
      <c r="IQ41"/>
    </row>
    <row r="42" s="33" customFormat="1" ht="15" customHeight="1" spans="1:251">
      <c r="A42" s="135">
        <v>2010403</v>
      </c>
      <c r="B42" s="137" t="s">
        <v>65</v>
      </c>
      <c r="C42" s="111"/>
      <c r="D42" s="143"/>
      <c r="E42" s="133">
        <f t="shared" si="1"/>
        <v>0</v>
      </c>
      <c r="F42" s="134">
        <f t="shared" si="2"/>
        <v>0</v>
      </c>
      <c r="G42" s="143"/>
      <c r="IM42"/>
      <c r="IN42"/>
      <c r="IO42"/>
      <c r="IP42"/>
      <c r="IQ42"/>
    </row>
    <row r="43" s="33" customFormat="1" ht="15" customHeight="1" spans="1:251">
      <c r="A43" s="135">
        <v>2010404</v>
      </c>
      <c r="B43" s="137" t="s">
        <v>87</v>
      </c>
      <c r="C43" s="111"/>
      <c r="D43" s="143"/>
      <c r="E43" s="133">
        <f t="shared" si="1"/>
        <v>0</v>
      </c>
      <c r="F43" s="134">
        <f t="shared" si="2"/>
        <v>0</v>
      </c>
      <c r="G43" s="143"/>
      <c r="IM43"/>
      <c r="IN43"/>
      <c r="IO43"/>
      <c r="IP43"/>
      <c r="IQ43"/>
    </row>
    <row r="44" s="33" customFormat="1" ht="15" customHeight="1" spans="1:251">
      <c r="A44" s="135">
        <v>2010405</v>
      </c>
      <c r="B44" s="137" t="s">
        <v>88</v>
      </c>
      <c r="C44" s="111"/>
      <c r="D44" s="143"/>
      <c r="E44" s="133">
        <f t="shared" si="1"/>
        <v>0</v>
      </c>
      <c r="F44" s="134">
        <f t="shared" si="2"/>
        <v>0</v>
      </c>
      <c r="G44" s="143"/>
      <c r="IM44"/>
      <c r="IN44"/>
      <c r="IO44"/>
      <c r="IP44"/>
      <c r="IQ44"/>
    </row>
    <row r="45" s="33" customFormat="1" ht="15" customHeight="1" spans="1:251">
      <c r="A45" s="135">
        <v>2010406</v>
      </c>
      <c r="B45" s="137" t="s">
        <v>89</v>
      </c>
      <c r="C45" s="111"/>
      <c r="D45" s="143"/>
      <c r="E45" s="133">
        <f t="shared" si="1"/>
        <v>0</v>
      </c>
      <c r="F45" s="134">
        <f t="shared" si="2"/>
        <v>0</v>
      </c>
      <c r="G45" s="143"/>
      <c r="IM45"/>
      <c r="IN45"/>
      <c r="IO45"/>
      <c r="IP45"/>
      <c r="IQ45"/>
    </row>
    <row r="46" s="33" customFormat="1" ht="15" customHeight="1" spans="1:251">
      <c r="A46" s="135">
        <v>2010407</v>
      </c>
      <c r="B46" s="137" t="s">
        <v>90</v>
      </c>
      <c r="C46" s="111"/>
      <c r="D46" s="143"/>
      <c r="E46" s="133">
        <f t="shared" si="1"/>
        <v>0</v>
      </c>
      <c r="F46" s="134">
        <f t="shared" si="2"/>
        <v>0</v>
      </c>
      <c r="G46" s="143"/>
      <c r="IM46"/>
      <c r="IN46"/>
      <c r="IO46"/>
      <c r="IP46"/>
      <c r="IQ46"/>
    </row>
    <row r="47" s="33" customFormat="1" ht="15" customHeight="1" spans="1:251">
      <c r="A47" s="135">
        <v>2010408</v>
      </c>
      <c r="B47" s="137" t="s">
        <v>91</v>
      </c>
      <c r="C47" s="111"/>
      <c r="D47" s="143"/>
      <c r="E47" s="133">
        <f t="shared" si="1"/>
        <v>0</v>
      </c>
      <c r="F47" s="134">
        <f t="shared" si="2"/>
        <v>0</v>
      </c>
      <c r="G47" s="143"/>
      <c r="IM47"/>
      <c r="IN47"/>
      <c r="IO47"/>
      <c r="IP47"/>
      <c r="IQ47"/>
    </row>
    <row r="48" s="33" customFormat="1" ht="15" customHeight="1" spans="1:251">
      <c r="A48" s="135">
        <v>2010409</v>
      </c>
      <c r="B48" s="137" t="s">
        <v>92</v>
      </c>
      <c r="C48" s="111"/>
      <c r="D48" s="143"/>
      <c r="E48" s="133">
        <f t="shared" si="1"/>
        <v>0</v>
      </c>
      <c r="F48" s="134">
        <f t="shared" si="2"/>
        <v>0</v>
      </c>
      <c r="G48" s="143"/>
      <c r="IM48"/>
      <c r="IN48"/>
      <c r="IO48"/>
      <c r="IP48"/>
      <c r="IQ48"/>
    </row>
    <row r="49" s="33" customFormat="1" ht="15" customHeight="1" spans="1:251">
      <c r="A49" s="135">
        <v>2010450</v>
      </c>
      <c r="B49" s="137" t="s">
        <v>72</v>
      </c>
      <c r="C49" s="111">
        <v>54</v>
      </c>
      <c r="D49" s="143">
        <v>55</v>
      </c>
      <c r="E49" s="133">
        <f t="shared" si="1"/>
        <v>1</v>
      </c>
      <c r="F49" s="134">
        <f t="shared" si="2"/>
        <v>1.85185185185185</v>
      </c>
      <c r="G49" s="143">
        <v>55</v>
      </c>
      <c r="IM49"/>
      <c r="IN49"/>
      <c r="IO49"/>
      <c r="IP49"/>
      <c r="IQ49"/>
    </row>
    <row r="50" s="33" customFormat="1" ht="15" customHeight="1" spans="1:251">
      <c r="A50" s="135">
        <v>2010499</v>
      </c>
      <c r="B50" s="137" t="s">
        <v>93</v>
      </c>
      <c r="C50" s="111"/>
      <c r="D50" s="143"/>
      <c r="E50" s="133">
        <f t="shared" si="1"/>
        <v>0</v>
      </c>
      <c r="F50" s="134">
        <f t="shared" si="2"/>
        <v>0</v>
      </c>
      <c r="G50" s="143"/>
      <c r="IM50"/>
      <c r="IN50"/>
      <c r="IO50"/>
      <c r="IP50"/>
      <c r="IQ50"/>
    </row>
    <row r="51" s="33" customFormat="1" ht="15" customHeight="1" spans="1:251">
      <c r="A51" s="135">
        <v>20105</v>
      </c>
      <c r="B51" s="136" t="s">
        <v>94</v>
      </c>
      <c r="C51" s="142">
        <f t="shared" ref="C51:G51" si="8">SUM(C52:C61)</f>
        <v>163</v>
      </c>
      <c r="D51" s="142">
        <f t="shared" si="8"/>
        <v>170</v>
      </c>
      <c r="E51" s="133">
        <f t="shared" si="1"/>
        <v>7</v>
      </c>
      <c r="F51" s="134">
        <f t="shared" si="2"/>
        <v>4.29447852760736</v>
      </c>
      <c r="G51" s="142">
        <f t="shared" si="8"/>
        <v>170</v>
      </c>
      <c r="IM51"/>
      <c r="IN51"/>
      <c r="IO51"/>
      <c r="IP51"/>
      <c r="IQ51"/>
    </row>
    <row r="52" s="33" customFormat="1" ht="15" customHeight="1" spans="1:251">
      <c r="A52" s="135">
        <v>2010501</v>
      </c>
      <c r="B52" s="137" t="s">
        <v>63</v>
      </c>
      <c r="C52" s="111">
        <v>46</v>
      </c>
      <c r="D52" s="143">
        <v>47</v>
      </c>
      <c r="E52" s="133">
        <f t="shared" si="1"/>
        <v>1</v>
      </c>
      <c r="F52" s="134">
        <f t="shared" si="2"/>
        <v>2.17391304347826</v>
      </c>
      <c r="G52" s="143">
        <v>47</v>
      </c>
      <c r="IM52"/>
      <c r="IN52"/>
      <c r="IO52"/>
      <c r="IP52"/>
      <c r="IQ52"/>
    </row>
    <row r="53" s="33" customFormat="1" ht="15" customHeight="1" spans="1:251">
      <c r="A53" s="135">
        <v>2010502</v>
      </c>
      <c r="B53" s="137" t="s">
        <v>64</v>
      </c>
      <c r="C53" s="111">
        <v>4</v>
      </c>
      <c r="D53" s="143">
        <v>7</v>
      </c>
      <c r="E53" s="133">
        <f t="shared" si="1"/>
        <v>3</v>
      </c>
      <c r="F53" s="134">
        <f t="shared" si="2"/>
        <v>75</v>
      </c>
      <c r="G53" s="143">
        <v>7</v>
      </c>
      <c r="IM53"/>
      <c r="IN53"/>
      <c r="IO53"/>
      <c r="IP53"/>
      <c r="IQ53"/>
    </row>
    <row r="54" s="33" customFormat="1" ht="15" customHeight="1" spans="1:251">
      <c r="A54" s="135">
        <v>2010503</v>
      </c>
      <c r="B54" s="137" t="s">
        <v>65</v>
      </c>
      <c r="C54" s="111"/>
      <c r="D54" s="143"/>
      <c r="E54" s="133">
        <f t="shared" si="1"/>
        <v>0</v>
      </c>
      <c r="F54" s="134">
        <f t="shared" si="2"/>
        <v>0</v>
      </c>
      <c r="G54" s="143"/>
      <c r="IM54"/>
      <c r="IN54"/>
      <c r="IO54"/>
      <c r="IP54"/>
      <c r="IQ54"/>
    </row>
    <row r="55" s="33" customFormat="1" ht="15" customHeight="1" spans="1:251">
      <c r="A55" s="135">
        <v>2010504</v>
      </c>
      <c r="B55" s="137" t="s">
        <v>95</v>
      </c>
      <c r="C55" s="111"/>
      <c r="D55" s="143"/>
      <c r="E55" s="133">
        <f t="shared" si="1"/>
        <v>0</v>
      </c>
      <c r="F55" s="134">
        <f t="shared" si="2"/>
        <v>0</v>
      </c>
      <c r="G55" s="143"/>
      <c r="IM55"/>
      <c r="IN55"/>
      <c r="IO55"/>
      <c r="IP55"/>
      <c r="IQ55"/>
    </row>
    <row r="56" s="33" customFormat="1" ht="15" customHeight="1" spans="1:251">
      <c r="A56" s="135">
        <v>2010505</v>
      </c>
      <c r="B56" s="137" t="s">
        <v>96</v>
      </c>
      <c r="C56" s="111"/>
      <c r="D56" s="143"/>
      <c r="E56" s="133">
        <f t="shared" si="1"/>
        <v>0</v>
      </c>
      <c r="F56" s="134">
        <f t="shared" si="2"/>
        <v>0</v>
      </c>
      <c r="G56" s="143"/>
      <c r="IM56"/>
      <c r="IN56"/>
      <c r="IO56"/>
      <c r="IP56"/>
      <c r="IQ56"/>
    </row>
    <row r="57" s="33" customFormat="1" ht="15" customHeight="1" spans="1:251">
      <c r="A57" s="135">
        <v>2010506</v>
      </c>
      <c r="B57" s="137" t="s">
        <v>97</v>
      </c>
      <c r="C57" s="111"/>
      <c r="D57" s="143"/>
      <c r="E57" s="133">
        <f t="shared" si="1"/>
        <v>0</v>
      </c>
      <c r="F57" s="134">
        <f t="shared" si="2"/>
        <v>0</v>
      </c>
      <c r="G57" s="143"/>
      <c r="IM57"/>
      <c r="IN57"/>
      <c r="IO57"/>
      <c r="IP57"/>
      <c r="IQ57"/>
    </row>
    <row r="58" s="33" customFormat="1" ht="15" customHeight="1" spans="1:251">
      <c r="A58" s="135">
        <v>2010507</v>
      </c>
      <c r="B58" s="137" t="s">
        <v>98</v>
      </c>
      <c r="C58" s="111">
        <v>10</v>
      </c>
      <c r="D58" s="143">
        <v>10</v>
      </c>
      <c r="E58" s="133">
        <f t="shared" si="1"/>
        <v>0</v>
      </c>
      <c r="F58" s="134">
        <f t="shared" si="2"/>
        <v>0</v>
      </c>
      <c r="G58" s="143">
        <v>10</v>
      </c>
      <c r="IM58"/>
      <c r="IN58"/>
      <c r="IO58"/>
      <c r="IP58"/>
      <c r="IQ58"/>
    </row>
    <row r="59" s="33" customFormat="1" ht="15" customHeight="1" spans="1:251">
      <c r="A59" s="135">
        <v>2010508</v>
      </c>
      <c r="B59" s="137" t="s">
        <v>99</v>
      </c>
      <c r="C59" s="111">
        <v>17</v>
      </c>
      <c r="D59" s="143">
        <v>14</v>
      </c>
      <c r="E59" s="133">
        <f t="shared" si="1"/>
        <v>-3</v>
      </c>
      <c r="F59" s="134">
        <f t="shared" si="2"/>
        <v>-17.6470588235294</v>
      </c>
      <c r="G59" s="143">
        <v>14</v>
      </c>
      <c r="IM59"/>
      <c r="IN59"/>
      <c r="IO59"/>
      <c r="IP59"/>
      <c r="IQ59"/>
    </row>
    <row r="60" s="33" customFormat="1" ht="15" customHeight="1" spans="1:251">
      <c r="A60" s="135">
        <v>2010550</v>
      </c>
      <c r="B60" s="137" t="s">
        <v>72</v>
      </c>
      <c r="C60" s="111">
        <v>86</v>
      </c>
      <c r="D60" s="143">
        <v>92</v>
      </c>
      <c r="E60" s="133">
        <f t="shared" si="1"/>
        <v>6</v>
      </c>
      <c r="F60" s="134">
        <f t="shared" si="2"/>
        <v>6.97674418604651</v>
      </c>
      <c r="G60" s="143">
        <v>92</v>
      </c>
      <c r="IM60"/>
      <c r="IN60"/>
      <c r="IO60"/>
      <c r="IP60"/>
      <c r="IQ60"/>
    </row>
    <row r="61" s="33" customFormat="1" ht="15" customHeight="1" spans="1:251">
      <c r="A61" s="135">
        <v>2010599</v>
      </c>
      <c r="B61" s="137" t="s">
        <v>100</v>
      </c>
      <c r="C61" s="111"/>
      <c r="D61" s="143"/>
      <c r="E61" s="133">
        <f t="shared" si="1"/>
        <v>0</v>
      </c>
      <c r="F61" s="134">
        <f t="shared" si="2"/>
        <v>0</v>
      </c>
      <c r="G61" s="143"/>
      <c r="IM61"/>
      <c r="IN61"/>
      <c r="IO61"/>
      <c r="IP61"/>
      <c r="IQ61"/>
    </row>
    <row r="62" s="33" customFormat="1" ht="15" customHeight="1" spans="1:251">
      <c r="A62" s="135">
        <v>20106</v>
      </c>
      <c r="B62" s="136" t="s">
        <v>101</v>
      </c>
      <c r="C62" s="142">
        <f t="shared" ref="C62:G62" si="9">SUM(C63:C72)</f>
        <v>1306</v>
      </c>
      <c r="D62" s="142">
        <f t="shared" si="9"/>
        <v>1187</v>
      </c>
      <c r="E62" s="133">
        <f t="shared" si="1"/>
        <v>-119</v>
      </c>
      <c r="F62" s="134">
        <f t="shared" si="2"/>
        <v>-9.11179173047473</v>
      </c>
      <c r="G62" s="142">
        <f t="shared" si="9"/>
        <v>1187</v>
      </c>
      <c r="IM62"/>
      <c r="IN62"/>
      <c r="IO62"/>
      <c r="IP62"/>
      <c r="IQ62"/>
    </row>
    <row r="63" s="33" customFormat="1" ht="15" customHeight="1" spans="1:251">
      <c r="A63" s="135">
        <v>2010601</v>
      </c>
      <c r="B63" s="137" t="s">
        <v>63</v>
      </c>
      <c r="C63" s="111">
        <v>341</v>
      </c>
      <c r="D63" s="143">
        <v>295</v>
      </c>
      <c r="E63" s="133">
        <f t="shared" si="1"/>
        <v>-46</v>
      </c>
      <c r="F63" s="134">
        <f t="shared" si="2"/>
        <v>-13.4897360703812</v>
      </c>
      <c r="G63" s="143">
        <v>295</v>
      </c>
      <c r="IM63"/>
      <c r="IN63"/>
      <c r="IO63"/>
      <c r="IP63"/>
      <c r="IQ63"/>
    </row>
    <row r="64" s="33" customFormat="1" ht="15" customHeight="1" spans="1:251">
      <c r="A64" s="135">
        <v>2010602</v>
      </c>
      <c r="B64" s="137" t="s">
        <v>64</v>
      </c>
      <c r="C64" s="111">
        <v>57</v>
      </c>
      <c r="D64" s="143">
        <v>30</v>
      </c>
      <c r="E64" s="133">
        <f t="shared" si="1"/>
        <v>-27</v>
      </c>
      <c r="F64" s="134">
        <f t="shared" si="2"/>
        <v>-47.3684210526316</v>
      </c>
      <c r="G64" s="143">
        <v>30</v>
      </c>
      <c r="IM64"/>
      <c r="IN64"/>
      <c r="IO64"/>
      <c r="IP64"/>
      <c r="IQ64"/>
    </row>
    <row r="65" s="33" customFormat="1" ht="15" customHeight="1" spans="1:251">
      <c r="A65" s="135">
        <v>2010603</v>
      </c>
      <c r="B65" s="137" t="s">
        <v>65</v>
      </c>
      <c r="C65" s="111">
        <v>0</v>
      </c>
      <c r="D65" s="143"/>
      <c r="E65" s="133">
        <f t="shared" si="1"/>
        <v>0</v>
      </c>
      <c r="F65" s="134">
        <f t="shared" si="2"/>
        <v>0</v>
      </c>
      <c r="G65" s="143"/>
      <c r="IM65"/>
      <c r="IN65"/>
      <c r="IO65"/>
      <c r="IP65"/>
      <c r="IQ65"/>
    </row>
    <row r="66" s="33" customFormat="1" ht="15" customHeight="1" spans="1:251">
      <c r="A66" s="135">
        <v>2010604</v>
      </c>
      <c r="B66" s="137" t="s">
        <v>102</v>
      </c>
      <c r="C66" s="111"/>
      <c r="D66" s="143"/>
      <c r="E66" s="133">
        <f t="shared" si="1"/>
        <v>0</v>
      </c>
      <c r="F66" s="134">
        <f t="shared" si="2"/>
        <v>0</v>
      </c>
      <c r="G66" s="143"/>
      <c r="IM66"/>
      <c r="IN66"/>
      <c r="IO66"/>
      <c r="IP66"/>
      <c r="IQ66"/>
    </row>
    <row r="67" s="33" customFormat="1" ht="15" customHeight="1" spans="1:251">
      <c r="A67" s="135">
        <v>2010605</v>
      </c>
      <c r="B67" s="137" t="s">
        <v>103</v>
      </c>
      <c r="C67" s="111"/>
      <c r="D67" s="143">
        <v>7</v>
      </c>
      <c r="E67" s="133">
        <f t="shared" si="1"/>
        <v>7</v>
      </c>
      <c r="F67" s="134">
        <f t="shared" si="2"/>
        <v>0</v>
      </c>
      <c r="G67" s="143">
        <v>7</v>
      </c>
      <c r="IM67"/>
      <c r="IN67"/>
      <c r="IO67"/>
      <c r="IP67"/>
      <c r="IQ67"/>
    </row>
    <row r="68" s="33" customFormat="1" ht="15" customHeight="1" spans="1:251">
      <c r="A68" s="135">
        <v>2010606</v>
      </c>
      <c r="B68" s="137" t="s">
        <v>104</v>
      </c>
      <c r="C68" s="111"/>
      <c r="D68" s="143">
        <v>10</v>
      </c>
      <c r="E68" s="133">
        <f t="shared" si="1"/>
        <v>10</v>
      </c>
      <c r="F68" s="134">
        <f t="shared" si="2"/>
        <v>0</v>
      </c>
      <c r="G68" s="143">
        <v>10</v>
      </c>
      <c r="IM68"/>
      <c r="IN68"/>
      <c r="IO68"/>
      <c r="IP68"/>
      <c r="IQ68"/>
    </row>
    <row r="69" s="33" customFormat="1" ht="15" customHeight="1" spans="1:251">
      <c r="A69" s="135">
        <v>2010607</v>
      </c>
      <c r="B69" s="137" t="s">
        <v>105</v>
      </c>
      <c r="C69" s="111"/>
      <c r="D69" s="143"/>
      <c r="E69" s="133">
        <f t="shared" ref="E69:E100" si="10">D69-C69</f>
        <v>0</v>
      </c>
      <c r="F69" s="134">
        <f t="shared" ref="F69:F100" si="11">IF(C69=0,,E69/C69*100)</f>
        <v>0</v>
      </c>
      <c r="G69" s="143"/>
      <c r="IM69"/>
      <c r="IN69"/>
      <c r="IO69"/>
      <c r="IP69"/>
      <c r="IQ69"/>
    </row>
    <row r="70" s="33" customFormat="1" ht="15" customHeight="1" spans="1:251">
      <c r="A70" s="135">
        <v>2010608</v>
      </c>
      <c r="B70" s="137" t="s">
        <v>106</v>
      </c>
      <c r="C70" s="111"/>
      <c r="D70" s="143">
        <v>210</v>
      </c>
      <c r="E70" s="133">
        <f t="shared" si="10"/>
        <v>210</v>
      </c>
      <c r="F70" s="134">
        <f t="shared" si="11"/>
        <v>0</v>
      </c>
      <c r="G70" s="143">
        <v>210</v>
      </c>
      <c r="IM70"/>
      <c r="IN70"/>
      <c r="IO70"/>
      <c r="IP70"/>
      <c r="IQ70"/>
    </row>
    <row r="71" s="33" customFormat="1" ht="15" customHeight="1" spans="1:251">
      <c r="A71" s="135">
        <v>2010650</v>
      </c>
      <c r="B71" s="137" t="s">
        <v>72</v>
      </c>
      <c r="C71" s="111">
        <v>647</v>
      </c>
      <c r="D71" s="143">
        <v>633</v>
      </c>
      <c r="E71" s="133">
        <f t="shared" si="10"/>
        <v>-14</v>
      </c>
      <c r="F71" s="134">
        <f t="shared" si="11"/>
        <v>-2.16383307573416</v>
      </c>
      <c r="G71" s="143">
        <v>633</v>
      </c>
      <c r="IM71"/>
      <c r="IN71"/>
      <c r="IO71"/>
      <c r="IP71"/>
      <c r="IQ71"/>
    </row>
    <row r="72" s="33" customFormat="1" ht="15" customHeight="1" spans="1:251">
      <c r="A72" s="135">
        <v>2010699</v>
      </c>
      <c r="B72" s="137" t="s">
        <v>107</v>
      </c>
      <c r="C72" s="111">
        <v>261</v>
      </c>
      <c r="D72" s="143">
        <v>2</v>
      </c>
      <c r="E72" s="133">
        <f t="shared" si="10"/>
        <v>-259</v>
      </c>
      <c r="F72" s="134">
        <f t="shared" si="11"/>
        <v>-99.2337164750958</v>
      </c>
      <c r="G72" s="143">
        <v>2</v>
      </c>
      <c r="IM72"/>
      <c r="IN72"/>
      <c r="IO72"/>
      <c r="IP72"/>
      <c r="IQ72"/>
    </row>
    <row r="73" s="33" customFormat="1" ht="15" customHeight="1" spans="1:251">
      <c r="A73" s="135">
        <v>20107</v>
      </c>
      <c r="B73" s="136" t="s">
        <v>108</v>
      </c>
      <c r="C73" s="142">
        <f t="shared" ref="C73:G73" si="12">SUM(C74:C84)</f>
        <v>960</v>
      </c>
      <c r="D73" s="142">
        <f t="shared" si="12"/>
        <v>900</v>
      </c>
      <c r="E73" s="133">
        <f t="shared" si="10"/>
        <v>-60</v>
      </c>
      <c r="F73" s="134">
        <f t="shared" si="11"/>
        <v>-6.25</v>
      </c>
      <c r="G73" s="142">
        <f t="shared" si="12"/>
        <v>900</v>
      </c>
      <c r="IM73"/>
      <c r="IN73"/>
      <c r="IO73"/>
      <c r="IP73"/>
      <c r="IQ73"/>
    </row>
    <row r="74" s="33" customFormat="1" ht="15" customHeight="1" spans="1:251">
      <c r="A74" s="135">
        <v>2010701</v>
      </c>
      <c r="B74" s="137" t="s">
        <v>63</v>
      </c>
      <c r="C74" s="143"/>
      <c r="D74" s="143"/>
      <c r="E74" s="133">
        <f t="shared" si="10"/>
        <v>0</v>
      </c>
      <c r="F74" s="134">
        <f t="shared" si="11"/>
        <v>0</v>
      </c>
      <c r="G74" s="143"/>
      <c r="IM74"/>
      <c r="IN74"/>
      <c r="IO74"/>
      <c r="IP74"/>
      <c r="IQ74"/>
    </row>
    <row r="75" s="33" customFormat="1" ht="15" customHeight="1" spans="1:251">
      <c r="A75" s="135">
        <v>2010702</v>
      </c>
      <c r="B75" s="137" t="s">
        <v>64</v>
      </c>
      <c r="C75" s="143">
        <v>900</v>
      </c>
      <c r="D75" s="143">
        <v>900</v>
      </c>
      <c r="E75" s="133">
        <f t="shared" si="10"/>
        <v>0</v>
      </c>
      <c r="F75" s="134">
        <f t="shared" si="11"/>
        <v>0</v>
      </c>
      <c r="G75" s="143">
        <v>900</v>
      </c>
      <c r="IM75"/>
      <c r="IN75"/>
      <c r="IO75"/>
      <c r="IP75"/>
      <c r="IQ75"/>
    </row>
    <row r="76" s="33" customFormat="1" ht="15" customHeight="1" spans="1:251">
      <c r="A76" s="135">
        <v>2010703</v>
      </c>
      <c r="B76" s="137" t="s">
        <v>65</v>
      </c>
      <c r="C76" s="143"/>
      <c r="D76" s="143"/>
      <c r="E76" s="133">
        <f t="shared" si="10"/>
        <v>0</v>
      </c>
      <c r="F76" s="134">
        <f t="shared" si="11"/>
        <v>0</v>
      </c>
      <c r="G76" s="143"/>
      <c r="IM76"/>
      <c r="IN76"/>
      <c r="IO76"/>
      <c r="IP76"/>
      <c r="IQ76"/>
    </row>
    <row r="77" s="33" customFormat="1" ht="15" customHeight="1" spans="1:251">
      <c r="A77" s="135">
        <v>2010704</v>
      </c>
      <c r="B77" s="137" t="s">
        <v>109</v>
      </c>
      <c r="C77" s="143"/>
      <c r="D77" s="143"/>
      <c r="E77" s="133">
        <f t="shared" si="10"/>
        <v>0</v>
      </c>
      <c r="F77" s="134">
        <f t="shared" si="11"/>
        <v>0</v>
      </c>
      <c r="G77" s="143"/>
      <c r="IM77"/>
      <c r="IN77"/>
      <c r="IO77"/>
      <c r="IP77"/>
      <c r="IQ77"/>
    </row>
    <row r="78" s="33" customFormat="1" ht="15" customHeight="1" spans="1:251">
      <c r="A78" s="135">
        <v>2010705</v>
      </c>
      <c r="B78" s="137" t="s">
        <v>110</v>
      </c>
      <c r="C78" s="143"/>
      <c r="D78" s="143"/>
      <c r="E78" s="133">
        <f t="shared" si="10"/>
        <v>0</v>
      </c>
      <c r="F78" s="134">
        <f t="shared" si="11"/>
        <v>0</v>
      </c>
      <c r="G78" s="143"/>
      <c r="IM78"/>
      <c r="IN78"/>
      <c r="IO78"/>
      <c r="IP78"/>
      <c r="IQ78"/>
    </row>
    <row r="79" s="33" customFormat="1" ht="15" customHeight="1" spans="1:251">
      <c r="A79" s="135">
        <v>2010706</v>
      </c>
      <c r="B79" s="137" t="s">
        <v>111</v>
      </c>
      <c r="C79" s="143">
        <v>60</v>
      </c>
      <c r="D79" s="143"/>
      <c r="E79" s="133">
        <f t="shared" si="10"/>
        <v>-60</v>
      </c>
      <c r="F79" s="134">
        <f t="shared" si="11"/>
        <v>-100</v>
      </c>
      <c r="G79" s="143"/>
      <c r="IM79"/>
      <c r="IN79"/>
      <c r="IO79"/>
      <c r="IP79"/>
      <c r="IQ79"/>
    </row>
    <row r="80" s="33" customFormat="1" ht="15" customHeight="1" spans="1:251">
      <c r="A80" s="135">
        <v>2010707</v>
      </c>
      <c r="B80" s="137" t="s">
        <v>112</v>
      </c>
      <c r="C80" s="143"/>
      <c r="D80" s="143"/>
      <c r="E80" s="133">
        <f t="shared" si="10"/>
        <v>0</v>
      </c>
      <c r="F80" s="134">
        <f t="shared" si="11"/>
        <v>0</v>
      </c>
      <c r="G80" s="143"/>
      <c r="IM80"/>
      <c r="IN80"/>
      <c r="IO80"/>
      <c r="IP80"/>
      <c r="IQ80"/>
    </row>
    <row r="81" s="33" customFormat="1" ht="15" customHeight="1" spans="1:251">
      <c r="A81" s="135">
        <v>2010708</v>
      </c>
      <c r="B81" s="137" t="s">
        <v>113</v>
      </c>
      <c r="C81" s="143"/>
      <c r="D81" s="143"/>
      <c r="E81" s="133">
        <f t="shared" si="10"/>
        <v>0</v>
      </c>
      <c r="F81" s="134">
        <f t="shared" si="11"/>
        <v>0</v>
      </c>
      <c r="G81" s="143"/>
      <c r="IM81"/>
      <c r="IN81"/>
      <c r="IO81"/>
      <c r="IP81"/>
      <c r="IQ81"/>
    </row>
    <row r="82" s="33" customFormat="1" ht="15" customHeight="1" spans="1:251">
      <c r="A82" s="135">
        <v>2010709</v>
      </c>
      <c r="B82" s="137" t="s">
        <v>105</v>
      </c>
      <c r="C82" s="143"/>
      <c r="D82" s="143"/>
      <c r="E82" s="133">
        <f t="shared" si="10"/>
        <v>0</v>
      </c>
      <c r="F82" s="134">
        <f t="shared" si="11"/>
        <v>0</v>
      </c>
      <c r="G82" s="143"/>
      <c r="IM82"/>
      <c r="IN82"/>
      <c r="IO82"/>
      <c r="IP82"/>
      <c r="IQ82"/>
    </row>
    <row r="83" s="33" customFormat="1" ht="15" customHeight="1" spans="1:251">
      <c r="A83" s="135">
        <v>2010750</v>
      </c>
      <c r="B83" s="137" t="s">
        <v>72</v>
      </c>
      <c r="C83" s="143"/>
      <c r="D83" s="143"/>
      <c r="E83" s="133">
        <f t="shared" si="10"/>
        <v>0</v>
      </c>
      <c r="F83" s="134">
        <f t="shared" si="11"/>
        <v>0</v>
      </c>
      <c r="G83" s="143"/>
      <c r="IM83"/>
      <c r="IN83"/>
      <c r="IO83"/>
      <c r="IP83"/>
      <c r="IQ83"/>
    </row>
    <row r="84" s="33" customFormat="1" ht="15" customHeight="1" spans="1:251">
      <c r="A84" s="135">
        <v>2010799</v>
      </c>
      <c r="B84" s="137" t="s">
        <v>114</v>
      </c>
      <c r="C84" s="143"/>
      <c r="D84" s="143"/>
      <c r="E84" s="133">
        <f t="shared" si="10"/>
        <v>0</v>
      </c>
      <c r="F84" s="134">
        <f t="shared" si="11"/>
        <v>0</v>
      </c>
      <c r="G84" s="143"/>
      <c r="IM84"/>
      <c r="IN84"/>
      <c r="IO84"/>
      <c r="IP84"/>
      <c r="IQ84"/>
    </row>
    <row r="85" s="33" customFormat="1" ht="15" customHeight="1" spans="1:251">
      <c r="A85" s="135">
        <v>20108</v>
      </c>
      <c r="B85" s="136" t="s">
        <v>115</v>
      </c>
      <c r="C85" s="142">
        <f t="shared" ref="C85:G85" si="13">SUM(C86:C93)</f>
        <v>214</v>
      </c>
      <c r="D85" s="142">
        <f t="shared" si="13"/>
        <v>206</v>
      </c>
      <c r="E85" s="133">
        <f t="shared" si="10"/>
        <v>-8</v>
      </c>
      <c r="F85" s="134">
        <f t="shared" si="11"/>
        <v>-3.73831775700935</v>
      </c>
      <c r="G85" s="142">
        <f t="shared" si="13"/>
        <v>206</v>
      </c>
      <c r="IM85"/>
      <c r="IN85"/>
      <c r="IO85"/>
      <c r="IP85"/>
      <c r="IQ85"/>
    </row>
    <row r="86" s="33" customFormat="1" ht="15" customHeight="1" spans="1:251">
      <c r="A86" s="135">
        <v>2010801</v>
      </c>
      <c r="B86" s="137" t="s">
        <v>63</v>
      </c>
      <c r="C86" s="111">
        <v>133</v>
      </c>
      <c r="D86" s="143">
        <v>121</v>
      </c>
      <c r="E86" s="133">
        <f t="shared" si="10"/>
        <v>-12</v>
      </c>
      <c r="F86" s="134">
        <f t="shared" si="11"/>
        <v>-9.02255639097744</v>
      </c>
      <c r="G86" s="143">
        <v>121</v>
      </c>
      <c r="IM86"/>
      <c r="IN86"/>
      <c r="IO86"/>
      <c r="IP86"/>
      <c r="IQ86"/>
    </row>
    <row r="87" s="33" customFormat="1" ht="15" customHeight="1" spans="1:251">
      <c r="A87" s="135">
        <v>2010802</v>
      </c>
      <c r="B87" s="137" t="s">
        <v>64</v>
      </c>
      <c r="C87" s="111">
        <v>50</v>
      </c>
      <c r="D87" s="143">
        <v>46</v>
      </c>
      <c r="E87" s="133">
        <f t="shared" si="10"/>
        <v>-4</v>
      </c>
      <c r="F87" s="134">
        <f t="shared" si="11"/>
        <v>-8</v>
      </c>
      <c r="G87" s="143">
        <v>46</v>
      </c>
      <c r="IM87"/>
      <c r="IN87"/>
      <c r="IO87"/>
      <c r="IP87"/>
      <c r="IQ87"/>
    </row>
    <row r="88" s="33" customFormat="1" ht="15" customHeight="1" spans="1:251">
      <c r="A88" s="135">
        <v>2010803</v>
      </c>
      <c r="B88" s="137" t="s">
        <v>65</v>
      </c>
      <c r="C88" s="111"/>
      <c r="D88" s="143"/>
      <c r="E88" s="133">
        <f t="shared" si="10"/>
        <v>0</v>
      </c>
      <c r="F88" s="134">
        <f t="shared" si="11"/>
        <v>0</v>
      </c>
      <c r="G88" s="143"/>
      <c r="IM88"/>
      <c r="IN88"/>
      <c r="IO88"/>
      <c r="IP88"/>
      <c r="IQ88"/>
    </row>
    <row r="89" s="33" customFormat="1" ht="15" customHeight="1" spans="1:251">
      <c r="A89" s="135">
        <v>2010804</v>
      </c>
      <c r="B89" s="137" t="s">
        <v>116</v>
      </c>
      <c r="C89" s="111">
        <v>3</v>
      </c>
      <c r="D89" s="143">
        <v>3</v>
      </c>
      <c r="E89" s="133">
        <f t="shared" si="10"/>
        <v>0</v>
      </c>
      <c r="F89" s="134">
        <f t="shared" si="11"/>
        <v>0</v>
      </c>
      <c r="G89" s="143">
        <v>3</v>
      </c>
      <c r="IM89"/>
      <c r="IN89"/>
      <c r="IO89"/>
      <c r="IP89"/>
      <c r="IQ89"/>
    </row>
    <row r="90" s="33" customFormat="1" ht="15" customHeight="1" spans="1:251">
      <c r="A90" s="135">
        <v>2010805</v>
      </c>
      <c r="B90" s="137" t="s">
        <v>117</v>
      </c>
      <c r="C90" s="111"/>
      <c r="D90" s="143"/>
      <c r="E90" s="133">
        <f t="shared" si="10"/>
        <v>0</v>
      </c>
      <c r="F90" s="134">
        <f t="shared" si="11"/>
        <v>0</v>
      </c>
      <c r="G90" s="143"/>
      <c r="IM90"/>
      <c r="IN90"/>
      <c r="IO90"/>
      <c r="IP90"/>
      <c r="IQ90"/>
    </row>
    <row r="91" s="33" customFormat="1" ht="15" customHeight="1" spans="1:251">
      <c r="A91" s="135">
        <v>2010806</v>
      </c>
      <c r="B91" s="137" t="s">
        <v>105</v>
      </c>
      <c r="C91" s="111"/>
      <c r="D91" s="143"/>
      <c r="E91" s="133">
        <f t="shared" si="10"/>
        <v>0</v>
      </c>
      <c r="F91" s="134">
        <f t="shared" si="11"/>
        <v>0</v>
      </c>
      <c r="G91" s="143"/>
      <c r="IM91"/>
      <c r="IN91"/>
      <c r="IO91"/>
      <c r="IP91"/>
      <c r="IQ91"/>
    </row>
    <row r="92" s="33" customFormat="1" ht="15" customHeight="1" spans="1:251">
      <c r="A92" s="135">
        <v>2010850</v>
      </c>
      <c r="B92" s="137" t="s">
        <v>72</v>
      </c>
      <c r="C92" s="111">
        <v>28</v>
      </c>
      <c r="D92" s="143">
        <v>22</v>
      </c>
      <c r="E92" s="133">
        <f t="shared" si="10"/>
        <v>-6</v>
      </c>
      <c r="F92" s="134">
        <f t="shared" si="11"/>
        <v>-21.4285714285714</v>
      </c>
      <c r="G92" s="143">
        <v>22</v>
      </c>
      <c r="IM92"/>
      <c r="IN92"/>
      <c r="IO92"/>
      <c r="IP92"/>
      <c r="IQ92"/>
    </row>
    <row r="93" s="33" customFormat="1" ht="15" customHeight="1" spans="1:251">
      <c r="A93" s="135">
        <v>2010899</v>
      </c>
      <c r="B93" s="137" t="s">
        <v>118</v>
      </c>
      <c r="C93" s="143"/>
      <c r="D93" s="144">
        <v>14</v>
      </c>
      <c r="E93" s="133">
        <f t="shared" si="10"/>
        <v>14</v>
      </c>
      <c r="F93" s="134">
        <f t="shared" si="11"/>
        <v>0</v>
      </c>
      <c r="G93" s="144">
        <v>14</v>
      </c>
      <c r="IM93"/>
      <c r="IN93"/>
      <c r="IO93"/>
      <c r="IP93"/>
      <c r="IQ93"/>
    </row>
    <row r="94" s="33" customFormat="1" ht="15" customHeight="1" spans="1:251">
      <c r="A94" s="135">
        <v>20109</v>
      </c>
      <c r="B94" s="136" t="s">
        <v>119</v>
      </c>
      <c r="C94" s="142">
        <f t="shared" ref="C94:G94" si="14">SUM(C95:C106)</f>
        <v>0</v>
      </c>
      <c r="D94" s="142">
        <f t="shared" si="14"/>
        <v>0</v>
      </c>
      <c r="E94" s="133">
        <f t="shared" si="10"/>
        <v>0</v>
      </c>
      <c r="F94" s="134">
        <f t="shared" si="11"/>
        <v>0</v>
      </c>
      <c r="G94" s="142">
        <f t="shared" si="14"/>
        <v>0</v>
      </c>
      <c r="IM94"/>
      <c r="IN94"/>
      <c r="IO94"/>
      <c r="IP94"/>
      <c r="IQ94"/>
    </row>
    <row r="95" s="33" customFormat="1" ht="15" customHeight="1" spans="1:251">
      <c r="A95" s="135">
        <v>2010901</v>
      </c>
      <c r="B95" s="137" t="s">
        <v>63</v>
      </c>
      <c r="C95" s="143"/>
      <c r="D95" s="143"/>
      <c r="E95" s="133">
        <f t="shared" si="10"/>
        <v>0</v>
      </c>
      <c r="F95" s="134">
        <f t="shared" si="11"/>
        <v>0</v>
      </c>
      <c r="G95" s="143"/>
      <c r="IM95"/>
      <c r="IN95"/>
      <c r="IO95"/>
      <c r="IP95"/>
      <c r="IQ95"/>
    </row>
    <row r="96" s="33" customFormat="1" ht="15" customHeight="1" spans="1:251">
      <c r="A96" s="135">
        <v>2010902</v>
      </c>
      <c r="B96" s="137" t="s">
        <v>64</v>
      </c>
      <c r="C96" s="143"/>
      <c r="D96" s="143"/>
      <c r="E96" s="133">
        <f t="shared" si="10"/>
        <v>0</v>
      </c>
      <c r="F96" s="134">
        <f t="shared" si="11"/>
        <v>0</v>
      </c>
      <c r="G96" s="143"/>
      <c r="IM96"/>
      <c r="IN96"/>
      <c r="IO96"/>
      <c r="IP96"/>
      <c r="IQ96"/>
    </row>
    <row r="97" s="33" customFormat="1" ht="15" customHeight="1" spans="1:251">
      <c r="A97" s="135">
        <v>2010903</v>
      </c>
      <c r="B97" s="137" t="s">
        <v>65</v>
      </c>
      <c r="C97" s="143"/>
      <c r="D97" s="143"/>
      <c r="E97" s="133">
        <f t="shared" si="10"/>
        <v>0</v>
      </c>
      <c r="F97" s="134">
        <f t="shared" si="11"/>
        <v>0</v>
      </c>
      <c r="G97" s="143"/>
      <c r="IM97"/>
      <c r="IN97"/>
      <c r="IO97"/>
      <c r="IP97"/>
      <c r="IQ97"/>
    </row>
    <row r="98" s="33" customFormat="1" ht="15" customHeight="1" spans="1:251">
      <c r="A98" s="135">
        <v>2010905</v>
      </c>
      <c r="B98" s="137" t="s">
        <v>120</v>
      </c>
      <c r="C98" s="143"/>
      <c r="D98" s="143"/>
      <c r="E98" s="133">
        <f t="shared" si="10"/>
        <v>0</v>
      </c>
      <c r="F98" s="134">
        <f t="shared" si="11"/>
        <v>0</v>
      </c>
      <c r="G98" s="143"/>
      <c r="IM98"/>
      <c r="IN98"/>
      <c r="IO98"/>
      <c r="IP98"/>
      <c r="IQ98"/>
    </row>
    <row r="99" s="33" customFormat="1" ht="15" customHeight="1" spans="1:251">
      <c r="A99" s="135">
        <v>2010907</v>
      </c>
      <c r="B99" s="137" t="s">
        <v>121</v>
      </c>
      <c r="C99" s="143"/>
      <c r="D99" s="143"/>
      <c r="E99" s="133">
        <f t="shared" si="10"/>
        <v>0</v>
      </c>
      <c r="F99" s="134">
        <f t="shared" si="11"/>
        <v>0</v>
      </c>
      <c r="G99" s="143"/>
      <c r="IM99"/>
      <c r="IN99"/>
      <c r="IO99"/>
      <c r="IP99"/>
      <c r="IQ99"/>
    </row>
    <row r="100" s="33" customFormat="1" ht="15" customHeight="1" spans="1:251">
      <c r="A100" s="135">
        <v>2010908</v>
      </c>
      <c r="B100" s="137" t="s">
        <v>105</v>
      </c>
      <c r="C100" s="143"/>
      <c r="D100" s="143"/>
      <c r="E100" s="133">
        <f t="shared" si="10"/>
        <v>0</v>
      </c>
      <c r="F100" s="134">
        <f t="shared" si="11"/>
        <v>0</v>
      </c>
      <c r="G100" s="143"/>
      <c r="IM100"/>
      <c r="IN100"/>
      <c r="IO100"/>
      <c r="IP100"/>
      <c r="IQ100"/>
    </row>
    <row r="101" s="33" customFormat="1" ht="15" customHeight="1" spans="1:251">
      <c r="A101" s="135">
        <v>2010909</v>
      </c>
      <c r="B101" s="137" t="s">
        <v>122</v>
      </c>
      <c r="C101" s="143"/>
      <c r="D101" s="143"/>
      <c r="E101" s="133"/>
      <c r="F101" s="134"/>
      <c r="G101" s="143"/>
      <c r="IM101"/>
      <c r="IN101"/>
      <c r="IO101"/>
      <c r="IP101"/>
      <c r="IQ101"/>
    </row>
    <row r="102" s="33" customFormat="1" ht="15" customHeight="1" spans="1:251">
      <c r="A102" s="135">
        <v>2010910</v>
      </c>
      <c r="B102" s="137" t="s">
        <v>123</v>
      </c>
      <c r="C102" s="143"/>
      <c r="D102" s="143"/>
      <c r="E102" s="133"/>
      <c r="F102" s="134"/>
      <c r="G102" s="143"/>
      <c r="IM102"/>
      <c r="IN102"/>
      <c r="IO102"/>
      <c r="IP102"/>
      <c r="IQ102"/>
    </row>
    <row r="103" s="33" customFormat="1" ht="15" customHeight="1" spans="1:251">
      <c r="A103" s="135">
        <v>2010911</v>
      </c>
      <c r="B103" s="137" t="s">
        <v>124</v>
      </c>
      <c r="C103" s="143"/>
      <c r="D103" s="143"/>
      <c r="E103" s="133"/>
      <c r="F103" s="134"/>
      <c r="G103" s="143"/>
      <c r="IM103"/>
      <c r="IN103"/>
      <c r="IO103"/>
      <c r="IP103"/>
      <c r="IQ103"/>
    </row>
    <row r="104" s="33" customFormat="1" ht="15" customHeight="1" spans="1:251">
      <c r="A104" s="135">
        <v>2010912</v>
      </c>
      <c r="B104" s="137" t="s">
        <v>125</v>
      </c>
      <c r="C104" s="143"/>
      <c r="D104" s="143"/>
      <c r="E104" s="133"/>
      <c r="F104" s="134"/>
      <c r="G104" s="143"/>
      <c r="IM104"/>
      <c r="IN104"/>
      <c r="IO104"/>
      <c r="IP104"/>
      <c r="IQ104"/>
    </row>
    <row r="105" s="33" customFormat="1" ht="15" customHeight="1" spans="1:251">
      <c r="A105" s="135">
        <v>2010950</v>
      </c>
      <c r="B105" s="137" t="s">
        <v>72</v>
      </c>
      <c r="C105" s="143"/>
      <c r="D105" s="143"/>
      <c r="E105" s="133">
        <f t="shared" ref="E105:E112" si="15">D105-C105</f>
        <v>0</v>
      </c>
      <c r="F105" s="134">
        <f t="shared" ref="F105:F112" si="16">IF(C105=0,,E105/C105*100)</f>
        <v>0</v>
      </c>
      <c r="G105" s="143"/>
      <c r="IM105"/>
      <c r="IN105"/>
      <c r="IO105"/>
      <c r="IP105"/>
      <c r="IQ105"/>
    </row>
    <row r="106" s="33" customFormat="1" ht="15" customHeight="1" spans="1:251">
      <c r="A106" s="135">
        <v>2010999</v>
      </c>
      <c r="B106" s="137" t="s">
        <v>126</v>
      </c>
      <c r="C106" s="143"/>
      <c r="D106" s="143"/>
      <c r="E106" s="133">
        <f t="shared" si="15"/>
        <v>0</v>
      </c>
      <c r="F106" s="134">
        <f t="shared" si="16"/>
        <v>0</v>
      </c>
      <c r="G106" s="143"/>
      <c r="IM106"/>
      <c r="IN106"/>
      <c r="IO106"/>
      <c r="IP106"/>
      <c r="IQ106"/>
    </row>
    <row r="107" s="33" customFormat="1" ht="15" customHeight="1" spans="1:251">
      <c r="A107" s="135">
        <v>20110</v>
      </c>
      <c r="B107" s="136" t="s">
        <v>127</v>
      </c>
      <c r="C107" s="142">
        <f t="shared" ref="C107:G107" si="17">SUM(C108:C116)</f>
        <v>0</v>
      </c>
      <c r="D107" s="142">
        <f t="shared" si="17"/>
        <v>0</v>
      </c>
      <c r="E107" s="133">
        <f t="shared" si="15"/>
        <v>0</v>
      </c>
      <c r="F107" s="134">
        <f t="shared" si="16"/>
        <v>0</v>
      </c>
      <c r="G107" s="142">
        <f t="shared" si="17"/>
        <v>0</v>
      </c>
      <c r="IM107"/>
      <c r="IN107"/>
      <c r="IO107"/>
      <c r="IP107"/>
      <c r="IQ107"/>
    </row>
    <row r="108" s="33" customFormat="1" ht="15" customHeight="1" spans="1:251">
      <c r="A108" s="135">
        <v>2011001</v>
      </c>
      <c r="B108" s="137" t="s">
        <v>63</v>
      </c>
      <c r="C108" s="143"/>
      <c r="D108" s="143"/>
      <c r="E108" s="133">
        <f t="shared" si="15"/>
        <v>0</v>
      </c>
      <c r="F108" s="134">
        <f t="shared" si="16"/>
        <v>0</v>
      </c>
      <c r="G108" s="143"/>
      <c r="IM108"/>
      <c r="IN108"/>
      <c r="IO108"/>
      <c r="IP108"/>
      <c r="IQ108"/>
    </row>
    <row r="109" s="33" customFormat="1" ht="15" customHeight="1" spans="1:251">
      <c r="A109" s="135">
        <v>2011002</v>
      </c>
      <c r="B109" s="137" t="s">
        <v>64</v>
      </c>
      <c r="C109" s="143"/>
      <c r="D109" s="143"/>
      <c r="E109" s="133">
        <f t="shared" si="15"/>
        <v>0</v>
      </c>
      <c r="F109" s="134">
        <f t="shared" si="16"/>
        <v>0</v>
      </c>
      <c r="G109" s="143"/>
      <c r="IM109"/>
      <c r="IN109"/>
      <c r="IO109"/>
      <c r="IP109"/>
      <c r="IQ109"/>
    </row>
    <row r="110" s="33" customFormat="1" ht="15" customHeight="1" spans="1:251">
      <c r="A110" s="135">
        <v>2011003</v>
      </c>
      <c r="B110" s="137" t="s">
        <v>65</v>
      </c>
      <c r="C110" s="143"/>
      <c r="D110" s="143"/>
      <c r="E110" s="133">
        <f t="shared" si="15"/>
        <v>0</v>
      </c>
      <c r="F110" s="134">
        <f t="shared" si="16"/>
        <v>0</v>
      </c>
      <c r="G110" s="143"/>
      <c r="IM110"/>
      <c r="IN110"/>
      <c r="IO110"/>
      <c r="IP110"/>
      <c r="IQ110"/>
    </row>
    <row r="111" s="33" customFormat="1" ht="15" customHeight="1" spans="1:251">
      <c r="A111" s="135">
        <v>2011004</v>
      </c>
      <c r="B111" s="137" t="s">
        <v>128</v>
      </c>
      <c r="C111" s="143"/>
      <c r="D111" s="143"/>
      <c r="E111" s="133">
        <f t="shared" si="15"/>
        <v>0</v>
      </c>
      <c r="F111" s="134">
        <f t="shared" si="16"/>
        <v>0</v>
      </c>
      <c r="G111" s="143"/>
      <c r="IM111"/>
      <c r="IN111"/>
      <c r="IO111"/>
      <c r="IP111"/>
      <c r="IQ111"/>
    </row>
    <row r="112" s="33" customFormat="1" ht="15" customHeight="1" spans="1:251">
      <c r="A112" s="135">
        <v>2011005</v>
      </c>
      <c r="B112" s="137" t="s">
        <v>129</v>
      </c>
      <c r="C112" s="143"/>
      <c r="D112" s="143"/>
      <c r="E112" s="133">
        <f t="shared" si="15"/>
        <v>0</v>
      </c>
      <c r="F112" s="134">
        <f t="shared" si="16"/>
        <v>0</v>
      </c>
      <c r="G112" s="143"/>
      <c r="IM112"/>
      <c r="IN112"/>
      <c r="IO112"/>
      <c r="IP112"/>
      <c r="IQ112"/>
    </row>
    <row r="113" s="33" customFormat="1" ht="15" customHeight="1" spans="1:251">
      <c r="A113" s="135">
        <v>2011005</v>
      </c>
      <c r="B113" s="137" t="s">
        <v>130</v>
      </c>
      <c r="C113" s="143"/>
      <c r="D113" s="143"/>
      <c r="E113" s="133"/>
      <c r="F113" s="134"/>
      <c r="G113" s="143"/>
      <c r="IM113"/>
      <c r="IN113"/>
      <c r="IO113"/>
      <c r="IP113"/>
      <c r="IQ113"/>
    </row>
    <row r="114" s="33" customFormat="1" ht="15" customHeight="1" spans="1:251">
      <c r="A114" s="135">
        <v>2011008</v>
      </c>
      <c r="B114" s="137" t="s">
        <v>131</v>
      </c>
      <c r="C114" s="143"/>
      <c r="D114" s="143"/>
      <c r="E114" s="133">
        <f t="shared" ref="E114:E146" si="18">D114-C114</f>
        <v>0</v>
      </c>
      <c r="F114" s="134">
        <f t="shared" ref="F114:F146" si="19">IF(C114=0,,E114/C114*100)</f>
        <v>0</v>
      </c>
      <c r="G114" s="143"/>
      <c r="IM114"/>
      <c r="IN114"/>
      <c r="IO114"/>
      <c r="IP114"/>
      <c r="IQ114"/>
    </row>
    <row r="115" s="33" customFormat="1" ht="15" customHeight="1" spans="1:251">
      <c r="A115" s="135">
        <v>2011050</v>
      </c>
      <c r="B115" s="137" t="s">
        <v>72</v>
      </c>
      <c r="C115" s="143"/>
      <c r="D115" s="143"/>
      <c r="E115" s="133">
        <f t="shared" si="18"/>
        <v>0</v>
      </c>
      <c r="F115" s="134">
        <f t="shared" si="19"/>
        <v>0</v>
      </c>
      <c r="G115" s="143"/>
      <c r="IM115"/>
      <c r="IN115"/>
      <c r="IO115"/>
      <c r="IP115"/>
      <c r="IQ115"/>
    </row>
    <row r="116" s="33" customFormat="1" ht="15" customHeight="1" spans="1:251">
      <c r="A116" s="135">
        <v>2011099</v>
      </c>
      <c r="B116" s="137" t="s">
        <v>132</v>
      </c>
      <c r="C116" s="143"/>
      <c r="D116" s="143"/>
      <c r="E116" s="133">
        <f t="shared" si="18"/>
        <v>0</v>
      </c>
      <c r="F116" s="134">
        <f t="shared" si="19"/>
        <v>0</v>
      </c>
      <c r="G116" s="143"/>
      <c r="IM116"/>
      <c r="IN116"/>
      <c r="IO116"/>
      <c r="IP116"/>
      <c r="IQ116"/>
    </row>
    <row r="117" s="33" customFormat="1" ht="15" customHeight="1" spans="1:251">
      <c r="A117" s="135">
        <v>20111</v>
      </c>
      <c r="B117" s="136" t="s">
        <v>133</v>
      </c>
      <c r="C117" s="142">
        <f t="shared" ref="C117:G117" si="20">SUM(C118:C125)</f>
        <v>368</v>
      </c>
      <c r="D117" s="142">
        <f t="shared" si="20"/>
        <v>433</v>
      </c>
      <c r="E117" s="133">
        <f t="shared" si="18"/>
        <v>65</v>
      </c>
      <c r="F117" s="134">
        <f t="shared" si="19"/>
        <v>17.6630434782609</v>
      </c>
      <c r="G117" s="142">
        <f t="shared" si="20"/>
        <v>433</v>
      </c>
      <c r="IM117"/>
      <c r="IN117"/>
      <c r="IO117"/>
      <c r="IP117"/>
      <c r="IQ117"/>
    </row>
    <row r="118" s="33" customFormat="1" ht="15" customHeight="1" spans="1:251">
      <c r="A118" s="135">
        <v>2011101</v>
      </c>
      <c r="B118" s="137" t="s">
        <v>63</v>
      </c>
      <c r="C118" s="111">
        <v>279</v>
      </c>
      <c r="D118" s="143">
        <v>305</v>
      </c>
      <c r="E118" s="133">
        <f t="shared" si="18"/>
        <v>26</v>
      </c>
      <c r="F118" s="134">
        <f t="shared" si="19"/>
        <v>9.31899641577061</v>
      </c>
      <c r="G118" s="143">
        <v>305</v>
      </c>
      <c r="IM118"/>
      <c r="IN118"/>
      <c r="IO118"/>
      <c r="IP118"/>
      <c r="IQ118"/>
    </row>
    <row r="119" s="33" customFormat="1" ht="15" customHeight="1" spans="1:251">
      <c r="A119" s="135">
        <v>2011102</v>
      </c>
      <c r="B119" s="137" t="s">
        <v>64</v>
      </c>
      <c r="C119" s="111">
        <v>52</v>
      </c>
      <c r="D119" s="143">
        <v>106</v>
      </c>
      <c r="E119" s="133">
        <f t="shared" si="18"/>
        <v>54</v>
      </c>
      <c r="F119" s="134">
        <f t="shared" si="19"/>
        <v>103.846153846154</v>
      </c>
      <c r="G119" s="143">
        <v>106</v>
      </c>
      <c r="IM119"/>
      <c r="IN119"/>
      <c r="IO119"/>
      <c r="IP119"/>
      <c r="IQ119"/>
    </row>
    <row r="120" s="33" customFormat="1" ht="15" customHeight="1" spans="1:251">
      <c r="A120" s="135">
        <v>2011103</v>
      </c>
      <c r="B120" s="137" t="s">
        <v>65</v>
      </c>
      <c r="C120" s="111">
        <v>37</v>
      </c>
      <c r="D120" s="143"/>
      <c r="E120" s="133">
        <f t="shared" si="18"/>
        <v>-37</v>
      </c>
      <c r="F120" s="134">
        <f t="shared" si="19"/>
        <v>-100</v>
      </c>
      <c r="G120" s="143"/>
      <c r="IM120"/>
      <c r="IN120"/>
      <c r="IO120"/>
      <c r="IP120"/>
      <c r="IQ120"/>
    </row>
    <row r="121" s="33" customFormat="1" ht="15" customHeight="1" spans="1:251">
      <c r="A121" s="135">
        <v>2011104</v>
      </c>
      <c r="B121" s="137" t="s">
        <v>134</v>
      </c>
      <c r="C121" s="143"/>
      <c r="D121" s="143"/>
      <c r="E121" s="133">
        <f t="shared" si="18"/>
        <v>0</v>
      </c>
      <c r="F121" s="134">
        <f t="shared" si="19"/>
        <v>0</v>
      </c>
      <c r="G121" s="143"/>
      <c r="IM121"/>
      <c r="IN121"/>
      <c r="IO121"/>
      <c r="IP121"/>
      <c r="IQ121"/>
    </row>
    <row r="122" s="33" customFormat="1" ht="15" customHeight="1" spans="1:251">
      <c r="A122" s="135">
        <v>2011105</v>
      </c>
      <c r="B122" s="137" t="s">
        <v>135</v>
      </c>
      <c r="C122" s="143"/>
      <c r="D122" s="143"/>
      <c r="E122" s="133">
        <f t="shared" si="18"/>
        <v>0</v>
      </c>
      <c r="F122" s="134">
        <f t="shared" si="19"/>
        <v>0</v>
      </c>
      <c r="G122" s="143"/>
      <c r="IM122"/>
      <c r="IN122"/>
      <c r="IO122"/>
      <c r="IP122"/>
      <c r="IQ122"/>
    </row>
    <row r="123" s="33" customFormat="1" ht="15" customHeight="1" spans="1:251">
      <c r="A123" s="135">
        <v>2011106</v>
      </c>
      <c r="B123" s="137" t="s">
        <v>136</v>
      </c>
      <c r="C123" s="143"/>
      <c r="D123" s="143"/>
      <c r="E123" s="133">
        <f t="shared" si="18"/>
        <v>0</v>
      </c>
      <c r="F123" s="134">
        <f t="shared" si="19"/>
        <v>0</v>
      </c>
      <c r="G123" s="143"/>
      <c r="IM123"/>
      <c r="IN123"/>
      <c r="IO123"/>
      <c r="IP123"/>
      <c r="IQ123"/>
    </row>
    <row r="124" s="33" customFormat="1" ht="15" customHeight="1" spans="1:251">
      <c r="A124" s="135">
        <v>2011150</v>
      </c>
      <c r="B124" s="137" t="s">
        <v>72</v>
      </c>
      <c r="C124" s="143"/>
      <c r="D124" s="143">
        <v>22</v>
      </c>
      <c r="E124" s="133">
        <f t="shared" si="18"/>
        <v>22</v>
      </c>
      <c r="F124" s="134">
        <f t="shared" si="19"/>
        <v>0</v>
      </c>
      <c r="G124" s="143">
        <v>22</v>
      </c>
      <c r="IM124"/>
      <c r="IN124"/>
      <c r="IO124"/>
      <c r="IP124"/>
      <c r="IQ124"/>
    </row>
    <row r="125" s="33" customFormat="1" ht="15" customHeight="1" spans="1:251">
      <c r="A125" s="135">
        <v>2011199</v>
      </c>
      <c r="B125" s="137" t="s">
        <v>137</v>
      </c>
      <c r="C125" s="143"/>
      <c r="D125" s="143"/>
      <c r="E125" s="133">
        <f t="shared" si="18"/>
        <v>0</v>
      </c>
      <c r="F125" s="134">
        <f t="shared" si="19"/>
        <v>0</v>
      </c>
      <c r="G125" s="143"/>
      <c r="IM125"/>
      <c r="IN125"/>
      <c r="IO125"/>
      <c r="IP125"/>
      <c r="IQ125"/>
    </row>
    <row r="126" s="33" customFormat="1" ht="15" customHeight="1" spans="1:251">
      <c r="A126" s="135">
        <v>20113</v>
      </c>
      <c r="B126" s="136" t="s">
        <v>138</v>
      </c>
      <c r="C126" s="142">
        <f t="shared" ref="C126:G126" si="21">SUM(C127:C136)</f>
        <v>301</v>
      </c>
      <c r="D126" s="142">
        <f t="shared" si="21"/>
        <v>427</v>
      </c>
      <c r="E126" s="133">
        <f t="shared" si="18"/>
        <v>126</v>
      </c>
      <c r="F126" s="134">
        <f t="shared" si="19"/>
        <v>41.8604651162791</v>
      </c>
      <c r="G126" s="142">
        <f t="shared" si="21"/>
        <v>427</v>
      </c>
      <c r="IM126"/>
      <c r="IN126"/>
      <c r="IO126"/>
      <c r="IP126"/>
      <c r="IQ126"/>
    </row>
    <row r="127" s="33" customFormat="1" ht="15" customHeight="1" spans="1:251">
      <c r="A127" s="135">
        <v>2011301</v>
      </c>
      <c r="B127" s="137" t="s">
        <v>63</v>
      </c>
      <c r="C127" s="111">
        <v>91</v>
      </c>
      <c r="D127" s="143">
        <v>207</v>
      </c>
      <c r="E127" s="133">
        <f t="shared" si="18"/>
        <v>116</v>
      </c>
      <c r="F127" s="134">
        <f t="shared" si="19"/>
        <v>127.472527472527</v>
      </c>
      <c r="G127" s="143">
        <v>207</v>
      </c>
      <c r="IM127"/>
      <c r="IN127"/>
      <c r="IO127"/>
      <c r="IP127"/>
      <c r="IQ127"/>
    </row>
    <row r="128" s="33" customFormat="1" ht="15" customHeight="1" spans="1:251">
      <c r="A128" s="135">
        <v>2011302</v>
      </c>
      <c r="B128" s="137" t="s">
        <v>64</v>
      </c>
      <c r="C128" s="111">
        <v>10</v>
      </c>
      <c r="D128" s="143">
        <v>20</v>
      </c>
      <c r="E128" s="133">
        <f t="shared" si="18"/>
        <v>10</v>
      </c>
      <c r="F128" s="134">
        <f t="shared" si="19"/>
        <v>100</v>
      </c>
      <c r="G128" s="143">
        <v>20</v>
      </c>
      <c r="IM128"/>
      <c r="IN128"/>
      <c r="IO128"/>
      <c r="IP128"/>
      <c r="IQ128"/>
    </row>
    <row r="129" s="33" customFormat="1" ht="15" customHeight="1" spans="1:251">
      <c r="A129" s="135">
        <v>2011303</v>
      </c>
      <c r="B129" s="137" t="s">
        <v>65</v>
      </c>
      <c r="C129" s="111"/>
      <c r="D129" s="143"/>
      <c r="E129" s="133">
        <f t="shared" si="18"/>
        <v>0</v>
      </c>
      <c r="F129" s="134">
        <f t="shared" si="19"/>
        <v>0</v>
      </c>
      <c r="G129" s="143"/>
      <c r="IM129"/>
      <c r="IN129"/>
      <c r="IO129"/>
      <c r="IP129"/>
      <c r="IQ129"/>
    </row>
    <row r="130" s="33" customFormat="1" ht="15" customHeight="1" spans="1:251">
      <c r="A130" s="135">
        <v>2011304</v>
      </c>
      <c r="B130" s="137" t="s">
        <v>139</v>
      </c>
      <c r="C130" s="111"/>
      <c r="D130" s="143"/>
      <c r="E130" s="133">
        <f t="shared" si="18"/>
        <v>0</v>
      </c>
      <c r="F130" s="134">
        <f t="shared" si="19"/>
        <v>0</v>
      </c>
      <c r="G130" s="143"/>
      <c r="IM130"/>
      <c r="IN130"/>
      <c r="IO130"/>
      <c r="IP130"/>
      <c r="IQ130"/>
    </row>
    <row r="131" s="33" customFormat="1" ht="15" customHeight="1" spans="1:251">
      <c r="A131" s="135">
        <v>2011305</v>
      </c>
      <c r="B131" s="137" t="s">
        <v>140</v>
      </c>
      <c r="C131" s="111"/>
      <c r="D131" s="143"/>
      <c r="E131" s="133">
        <f t="shared" si="18"/>
        <v>0</v>
      </c>
      <c r="F131" s="134">
        <f t="shared" si="19"/>
        <v>0</v>
      </c>
      <c r="G131" s="143"/>
      <c r="IM131"/>
      <c r="IN131"/>
      <c r="IO131"/>
      <c r="IP131"/>
      <c r="IQ131"/>
    </row>
    <row r="132" s="33" customFormat="1" ht="15" customHeight="1" spans="1:251">
      <c r="A132" s="135">
        <v>2011306</v>
      </c>
      <c r="B132" s="137" t="s">
        <v>141</v>
      </c>
      <c r="C132" s="111"/>
      <c r="D132" s="143"/>
      <c r="E132" s="133">
        <f t="shared" si="18"/>
        <v>0</v>
      </c>
      <c r="F132" s="134">
        <f t="shared" si="19"/>
        <v>0</v>
      </c>
      <c r="G132" s="143"/>
      <c r="IM132"/>
      <c r="IN132"/>
      <c r="IO132"/>
      <c r="IP132"/>
      <c r="IQ132"/>
    </row>
    <row r="133" s="33" customFormat="1" ht="15" customHeight="1" spans="1:251">
      <c r="A133" s="135">
        <v>2011307</v>
      </c>
      <c r="B133" s="137" t="s">
        <v>142</v>
      </c>
      <c r="C133" s="111"/>
      <c r="D133" s="143"/>
      <c r="E133" s="133">
        <f t="shared" si="18"/>
        <v>0</v>
      </c>
      <c r="F133" s="134">
        <f t="shared" si="19"/>
        <v>0</v>
      </c>
      <c r="G133" s="143"/>
      <c r="IM133"/>
      <c r="IN133"/>
      <c r="IO133"/>
      <c r="IP133"/>
      <c r="IQ133"/>
    </row>
    <row r="134" s="33" customFormat="1" ht="15" customHeight="1" spans="1:251">
      <c r="A134" s="135">
        <v>2011308</v>
      </c>
      <c r="B134" s="137" t="s">
        <v>143</v>
      </c>
      <c r="C134" s="111">
        <v>200</v>
      </c>
      <c r="D134" s="143">
        <v>200</v>
      </c>
      <c r="E134" s="133">
        <f t="shared" si="18"/>
        <v>0</v>
      </c>
      <c r="F134" s="134">
        <f t="shared" si="19"/>
        <v>0</v>
      </c>
      <c r="G134" s="143">
        <v>200</v>
      </c>
      <c r="IM134"/>
      <c r="IN134"/>
      <c r="IO134"/>
      <c r="IP134"/>
      <c r="IQ134"/>
    </row>
    <row r="135" s="33" customFormat="1" ht="15" customHeight="1" spans="1:251">
      <c r="A135" s="135">
        <v>2011350</v>
      </c>
      <c r="B135" s="137" t="s">
        <v>72</v>
      </c>
      <c r="C135" s="143"/>
      <c r="D135" s="143"/>
      <c r="E135" s="133">
        <f t="shared" si="18"/>
        <v>0</v>
      </c>
      <c r="F135" s="134">
        <f t="shared" si="19"/>
        <v>0</v>
      </c>
      <c r="G135" s="143"/>
      <c r="IM135"/>
      <c r="IN135"/>
      <c r="IO135"/>
      <c r="IP135"/>
      <c r="IQ135"/>
    </row>
    <row r="136" s="33" customFormat="1" ht="15" customHeight="1" spans="1:251">
      <c r="A136" s="135">
        <v>2011399</v>
      </c>
      <c r="B136" s="137" t="s">
        <v>144</v>
      </c>
      <c r="C136" s="143"/>
      <c r="D136" s="143"/>
      <c r="E136" s="133">
        <f t="shared" si="18"/>
        <v>0</v>
      </c>
      <c r="F136" s="134">
        <f t="shared" si="19"/>
        <v>0</v>
      </c>
      <c r="G136" s="143"/>
      <c r="IM136"/>
      <c r="IN136"/>
      <c r="IO136"/>
      <c r="IP136"/>
      <c r="IQ136"/>
    </row>
    <row r="137" s="33" customFormat="1" ht="15" customHeight="1" spans="1:251">
      <c r="A137" s="135">
        <v>20114</v>
      </c>
      <c r="B137" s="136" t="s">
        <v>145</v>
      </c>
      <c r="C137" s="142">
        <f t="shared" ref="C137:G137" si="22">SUM(C138:C150)</f>
        <v>0</v>
      </c>
      <c r="D137" s="142">
        <f t="shared" si="22"/>
        <v>0</v>
      </c>
      <c r="E137" s="133">
        <f t="shared" si="18"/>
        <v>0</v>
      </c>
      <c r="F137" s="134">
        <f t="shared" si="19"/>
        <v>0</v>
      </c>
      <c r="G137" s="142">
        <f t="shared" si="22"/>
        <v>0</v>
      </c>
      <c r="IM137"/>
      <c r="IN137"/>
      <c r="IO137"/>
      <c r="IP137"/>
      <c r="IQ137"/>
    </row>
    <row r="138" s="33" customFormat="1" ht="15" customHeight="1" spans="1:251">
      <c r="A138" s="135">
        <v>2011401</v>
      </c>
      <c r="B138" s="137" t="s">
        <v>63</v>
      </c>
      <c r="C138" s="143"/>
      <c r="D138" s="143"/>
      <c r="E138" s="133">
        <f t="shared" si="18"/>
        <v>0</v>
      </c>
      <c r="F138" s="134">
        <f t="shared" si="19"/>
        <v>0</v>
      </c>
      <c r="G138" s="143"/>
      <c r="IM138"/>
      <c r="IN138"/>
      <c r="IO138"/>
      <c r="IP138"/>
      <c r="IQ138"/>
    </row>
    <row r="139" s="33" customFormat="1" ht="15" customHeight="1" spans="1:251">
      <c r="A139" s="135">
        <v>2011402</v>
      </c>
      <c r="B139" s="137" t="s">
        <v>64</v>
      </c>
      <c r="C139" s="143"/>
      <c r="D139" s="143"/>
      <c r="E139" s="133">
        <f t="shared" si="18"/>
        <v>0</v>
      </c>
      <c r="F139" s="134">
        <f t="shared" si="19"/>
        <v>0</v>
      </c>
      <c r="G139" s="143"/>
      <c r="IM139"/>
      <c r="IN139"/>
      <c r="IO139"/>
      <c r="IP139"/>
      <c r="IQ139"/>
    </row>
    <row r="140" s="33" customFormat="1" ht="15" customHeight="1" spans="1:251">
      <c r="A140" s="135">
        <v>2011403</v>
      </c>
      <c r="B140" s="137" t="s">
        <v>65</v>
      </c>
      <c r="C140" s="143"/>
      <c r="D140" s="143"/>
      <c r="E140" s="133">
        <f t="shared" si="18"/>
        <v>0</v>
      </c>
      <c r="F140" s="134">
        <f t="shared" si="19"/>
        <v>0</v>
      </c>
      <c r="G140" s="143"/>
      <c r="IM140"/>
      <c r="IN140"/>
      <c r="IO140"/>
      <c r="IP140"/>
      <c r="IQ140"/>
    </row>
    <row r="141" s="33" customFormat="1" ht="15" customHeight="1" spans="1:251">
      <c r="A141" s="135">
        <v>2011404</v>
      </c>
      <c r="B141" s="137" t="s">
        <v>146</v>
      </c>
      <c r="C141" s="143"/>
      <c r="D141" s="143"/>
      <c r="E141" s="133">
        <f t="shared" si="18"/>
        <v>0</v>
      </c>
      <c r="F141" s="134">
        <f t="shared" si="19"/>
        <v>0</v>
      </c>
      <c r="G141" s="143"/>
      <c r="IM141"/>
      <c r="IN141"/>
      <c r="IO141"/>
      <c r="IP141"/>
      <c r="IQ141"/>
    </row>
    <row r="142" s="33" customFormat="1" ht="15" customHeight="1" spans="1:251">
      <c r="A142" s="135">
        <v>2011405</v>
      </c>
      <c r="B142" s="137" t="s">
        <v>147</v>
      </c>
      <c r="C142" s="143"/>
      <c r="D142" s="143"/>
      <c r="E142" s="133">
        <f t="shared" si="18"/>
        <v>0</v>
      </c>
      <c r="F142" s="134">
        <f t="shared" si="19"/>
        <v>0</v>
      </c>
      <c r="G142" s="143"/>
      <c r="IM142"/>
      <c r="IN142"/>
      <c r="IO142"/>
      <c r="IP142"/>
      <c r="IQ142"/>
    </row>
    <row r="143" s="33" customFormat="1" ht="15" customHeight="1" spans="1:251">
      <c r="A143" s="135">
        <v>2011406</v>
      </c>
      <c r="B143" s="137" t="s">
        <v>148</v>
      </c>
      <c r="C143" s="143"/>
      <c r="D143" s="143"/>
      <c r="E143" s="133">
        <f t="shared" si="18"/>
        <v>0</v>
      </c>
      <c r="F143" s="134">
        <f t="shared" si="19"/>
        <v>0</v>
      </c>
      <c r="G143" s="143"/>
      <c r="IM143"/>
      <c r="IN143"/>
      <c r="IO143"/>
      <c r="IP143"/>
      <c r="IQ143"/>
    </row>
    <row r="144" s="33" customFormat="1" ht="15" customHeight="1" spans="1:251">
      <c r="A144" s="135">
        <v>2011407</v>
      </c>
      <c r="B144" s="137" t="s">
        <v>149</v>
      </c>
      <c r="C144" s="143"/>
      <c r="D144" s="143"/>
      <c r="E144" s="133">
        <f t="shared" si="18"/>
        <v>0</v>
      </c>
      <c r="F144" s="134">
        <f t="shared" si="19"/>
        <v>0</v>
      </c>
      <c r="G144" s="143"/>
      <c r="IM144"/>
      <c r="IN144"/>
      <c r="IO144"/>
      <c r="IP144"/>
      <c r="IQ144"/>
    </row>
    <row r="145" s="33" customFormat="1" ht="15" customHeight="1" spans="1:251">
      <c r="A145" s="135">
        <v>2011408</v>
      </c>
      <c r="B145" s="137" t="s">
        <v>150</v>
      </c>
      <c r="C145" s="143"/>
      <c r="D145" s="143"/>
      <c r="E145" s="133">
        <f t="shared" si="18"/>
        <v>0</v>
      </c>
      <c r="F145" s="134">
        <f t="shared" si="19"/>
        <v>0</v>
      </c>
      <c r="G145" s="143"/>
      <c r="IM145"/>
      <c r="IN145"/>
      <c r="IO145"/>
      <c r="IP145"/>
      <c r="IQ145"/>
    </row>
    <row r="146" s="33" customFormat="1" ht="15" customHeight="1" spans="1:251">
      <c r="A146" s="135">
        <v>2011409</v>
      </c>
      <c r="B146" s="137" t="s">
        <v>151</v>
      </c>
      <c r="C146" s="143"/>
      <c r="D146" s="143"/>
      <c r="E146" s="133">
        <f t="shared" si="18"/>
        <v>0</v>
      </c>
      <c r="F146" s="134">
        <f t="shared" si="19"/>
        <v>0</v>
      </c>
      <c r="G146" s="143"/>
      <c r="IM146"/>
      <c r="IN146"/>
      <c r="IO146"/>
      <c r="IP146"/>
      <c r="IQ146"/>
    </row>
    <row r="147" s="33" customFormat="1" ht="15" customHeight="1" spans="1:251">
      <c r="A147" s="135">
        <v>2011410</v>
      </c>
      <c r="B147" s="137" t="s">
        <v>152</v>
      </c>
      <c r="C147" s="143"/>
      <c r="D147" s="143"/>
      <c r="E147" s="133"/>
      <c r="F147" s="134"/>
      <c r="G147" s="143"/>
      <c r="IM147"/>
      <c r="IN147"/>
      <c r="IO147"/>
      <c r="IP147"/>
      <c r="IQ147"/>
    </row>
    <row r="148" s="33" customFormat="1" ht="15" customHeight="1" spans="1:251">
      <c r="A148" s="135">
        <v>2011411</v>
      </c>
      <c r="B148" s="137" t="s">
        <v>153</v>
      </c>
      <c r="C148" s="143"/>
      <c r="D148" s="143"/>
      <c r="E148" s="133"/>
      <c r="F148" s="134"/>
      <c r="G148" s="143"/>
      <c r="IM148"/>
      <c r="IN148"/>
      <c r="IO148"/>
      <c r="IP148"/>
      <c r="IQ148"/>
    </row>
    <row r="149" s="33" customFormat="1" ht="15" customHeight="1" spans="1:251">
      <c r="A149" s="135">
        <v>2011450</v>
      </c>
      <c r="B149" s="137" t="s">
        <v>72</v>
      </c>
      <c r="C149" s="143"/>
      <c r="D149" s="143"/>
      <c r="E149" s="133">
        <f t="shared" ref="E149:E196" si="23">D149-C149</f>
        <v>0</v>
      </c>
      <c r="F149" s="134">
        <f t="shared" ref="F149:F196" si="24">IF(C149=0,,E149/C149*100)</f>
        <v>0</v>
      </c>
      <c r="G149" s="143"/>
      <c r="IM149"/>
      <c r="IN149"/>
      <c r="IO149"/>
      <c r="IP149"/>
      <c r="IQ149"/>
    </row>
    <row r="150" s="33" customFormat="1" ht="15" customHeight="1" spans="1:251">
      <c r="A150" s="135">
        <v>2011499</v>
      </c>
      <c r="B150" s="137" t="s">
        <v>154</v>
      </c>
      <c r="C150" s="143"/>
      <c r="D150" s="143"/>
      <c r="E150" s="133">
        <f t="shared" si="23"/>
        <v>0</v>
      </c>
      <c r="F150" s="134">
        <f t="shared" si="24"/>
        <v>0</v>
      </c>
      <c r="G150" s="143"/>
      <c r="IM150"/>
      <c r="IN150"/>
      <c r="IO150"/>
      <c r="IP150"/>
      <c r="IQ150"/>
    </row>
    <row r="151" s="33" customFormat="1" ht="15" customHeight="1" spans="1:251">
      <c r="A151" s="135">
        <v>20123</v>
      </c>
      <c r="B151" s="136" t="s">
        <v>155</v>
      </c>
      <c r="C151" s="142">
        <f t="shared" ref="C151:G151" si="25">SUM(C152:C157)</f>
        <v>51</v>
      </c>
      <c r="D151" s="142">
        <f t="shared" si="25"/>
        <v>47</v>
      </c>
      <c r="E151" s="133">
        <f t="shared" si="23"/>
        <v>-4</v>
      </c>
      <c r="F151" s="134">
        <f t="shared" si="24"/>
        <v>-7.84313725490196</v>
      </c>
      <c r="G151" s="142">
        <f t="shared" si="25"/>
        <v>47</v>
      </c>
      <c r="IM151"/>
      <c r="IN151"/>
      <c r="IO151"/>
      <c r="IP151"/>
      <c r="IQ151"/>
    </row>
    <row r="152" s="33" customFormat="1" ht="15" customHeight="1" spans="1:251">
      <c r="A152" s="135">
        <v>2012301</v>
      </c>
      <c r="B152" s="137" t="s">
        <v>63</v>
      </c>
      <c r="C152" s="143">
        <v>51</v>
      </c>
      <c r="D152" s="143">
        <v>45</v>
      </c>
      <c r="E152" s="133">
        <f t="shared" si="23"/>
        <v>-6</v>
      </c>
      <c r="F152" s="134">
        <f t="shared" si="24"/>
        <v>-11.7647058823529</v>
      </c>
      <c r="G152" s="143">
        <v>45</v>
      </c>
      <c r="IM152"/>
      <c r="IN152"/>
      <c r="IO152"/>
      <c r="IP152"/>
      <c r="IQ152"/>
    </row>
    <row r="153" s="33" customFormat="1" ht="15" customHeight="1" spans="1:251">
      <c r="A153" s="135">
        <v>2012302</v>
      </c>
      <c r="B153" s="137" t="s">
        <v>64</v>
      </c>
      <c r="C153" s="143"/>
      <c r="D153" s="143"/>
      <c r="E153" s="133">
        <f t="shared" si="23"/>
        <v>0</v>
      </c>
      <c r="F153" s="134">
        <f t="shared" si="24"/>
        <v>0</v>
      </c>
      <c r="G153" s="143"/>
      <c r="IM153"/>
      <c r="IN153"/>
      <c r="IO153"/>
      <c r="IP153"/>
      <c r="IQ153"/>
    </row>
    <row r="154" s="33" customFormat="1" ht="15" customHeight="1" spans="1:251">
      <c r="A154" s="135">
        <v>2012303</v>
      </c>
      <c r="B154" s="137" t="s">
        <v>65</v>
      </c>
      <c r="C154" s="143"/>
      <c r="D154" s="143"/>
      <c r="E154" s="133">
        <f t="shared" si="23"/>
        <v>0</v>
      </c>
      <c r="F154" s="134">
        <f t="shared" si="24"/>
        <v>0</v>
      </c>
      <c r="G154" s="143"/>
      <c r="IM154"/>
      <c r="IN154"/>
      <c r="IO154"/>
      <c r="IP154"/>
      <c r="IQ154"/>
    </row>
    <row r="155" s="33" customFormat="1" ht="15" customHeight="1" spans="1:251">
      <c r="A155" s="135">
        <v>2012304</v>
      </c>
      <c r="B155" s="137" t="s">
        <v>156</v>
      </c>
      <c r="C155" s="143"/>
      <c r="D155" s="143"/>
      <c r="E155" s="133">
        <f t="shared" si="23"/>
        <v>0</v>
      </c>
      <c r="F155" s="134">
        <f t="shared" si="24"/>
        <v>0</v>
      </c>
      <c r="G155" s="143"/>
      <c r="IM155"/>
      <c r="IN155"/>
      <c r="IO155"/>
      <c r="IP155"/>
      <c r="IQ155"/>
    </row>
    <row r="156" s="33" customFormat="1" ht="15" customHeight="1" spans="1:251">
      <c r="A156" s="135">
        <v>2012350</v>
      </c>
      <c r="B156" s="137" t="s">
        <v>72</v>
      </c>
      <c r="C156" s="143"/>
      <c r="D156" s="143"/>
      <c r="E156" s="133">
        <f t="shared" si="23"/>
        <v>0</v>
      </c>
      <c r="F156" s="134">
        <f t="shared" si="24"/>
        <v>0</v>
      </c>
      <c r="G156" s="143"/>
      <c r="IM156"/>
      <c r="IN156"/>
      <c r="IO156"/>
      <c r="IP156"/>
      <c r="IQ156"/>
    </row>
    <row r="157" s="33" customFormat="1" ht="15" customHeight="1" spans="1:251">
      <c r="A157" s="135">
        <v>2012399</v>
      </c>
      <c r="B157" s="137" t="s">
        <v>157</v>
      </c>
      <c r="C157" s="143"/>
      <c r="D157" s="143">
        <v>2</v>
      </c>
      <c r="E157" s="133">
        <f t="shared" si="23"/>
        <v>2</v>
      </c>
      <c r="F157" s="134">
        <f t="shared" si="24"/>
        <v>0</v>
      </c>
      <c r="G157" s="143">
        <v>2</v>
      </c>
      <c r="IM157"/>
      <c r="IN157"/>
      <c r="IO157"/>
      <c r="IP157"/>
      <c r="IQ157"/>
    </row>
    <row r="158" s="33" customFormat="1" ht="15" customHeight="1" spans="1:251">
      <c r="A158" s="135">
        <v>20125</v>
      </c>
      <c r="B158" s="136" t="s">
        <v>158</v>
      </c>
      <c r="C158" s="142">
        <f t="shared" ref="C158:G158" si="26">SUM(C159:C165)</f>
        <v>0</v>
      </c>
      <c r="D158" s="142">
        <f t="shared" si="26"/>
        <v>0</v>
      </c>
      <c r="E158" s="133">
        <f t="shared" si="23"/>
        <v>0</v>
      </c>
      <c r="F158" s="134">
        <f t="shared" si="24"/>
        <v>0</v>
      </c>
      <c r="G158" s="142">
        <f t="shared" si="26"/>
        <v>0</v>
      </c>
      <c r="IM158"/>
      <c r="IN158"/>
      <c r="IO158"/>
      <c r="IP158"/>
      <c r="IQ158"/>
    </row>
    <row r="159" s="33" customFormat="1" ht="15" customHeight="1" spans="1:251">
      <c r="A159" s="135">
        <v>2012501</v>
      </c>
      <c r="B159" s="137" t="s">
        <v>63</v>
      </c>
      <c r="C159" s="143"/>
      <c r="D159" s="143"/>
      <c r="E159" s="133">
        <f t="shared" si="23"/>
        <v>0</v>
      </c>
      <c r="F159" s="134">
        <f t="shared" si="24"/>
        <v>0</v>
      </c>
      <c r="G159" s="143"/>
      <c r="IM159"/>
      <c r="IN159"/>
      <c r="IO159"/>
      <c r="IP159"/>
      <c r="IQ159"/>
    </row>
    <row r="160" s="33" customFormat="1" ht="15" customHeight="1" spans="1:251">
      <c r="A160" s="135">
        <v>2012502</v>
      </c>
      <c r="B160" s="137" t="s">
        <v>64</v>
      </c>
      <c r="C160" s="143"/>
      <c r="D160" s="143"/>
      <c r="E160" s="133">
        <f t="shared" si="23"/>
        <v>0</v>
      </c>
      <c r="F160" s="134">
        <f t="shared" si="24"/>
        <v>0</v>
      </c>
      <c r="G160" s="143"/>
      <c r="IM160"/>
      <c r="IN160"/>
      <c r="IO160"/>
      <c r="IP160"/>
      <c r="IQ160"/>
    </row>
    <row r="161" s="33" customFormat="1" ht="15" customHeight="1" spans="1:251">
      <c r="A161" s="135">
        <v>2012503</v>
      </c>
      <c r="B161" s="137" t="s">
        <v>65</v>
      </c>
      <c r="C161" s="143"/>
      <c r="D161" s="143"/>
      <c r="E161" s="133">
        <f t="shared" si="23"/>
        <v>0</v>
      </c>
      <c r="F161" s="134">
        <f t="shared" si="24"/>
        <v>0</v>
      </c>
      <c r="G161" s="143"/>
      <c r="IM161"/>
      <c r="IN161"/>
      <c r="IO161"/>
      <c r="IP161"/>
      <c r="IQ161"/>
    </row>
    <row r="162" s="33" customFormat="1" ht="15" customHeight="1" spans="1:251">
      <c r="A162" s="135">
        <v>2012504</v>
      </c>
      <c r="B162" s="137" t="s">
        <v>159</v>
      </c>
      <c r="C162" s="143"/>
      <c r="D162" s="143"/>
      <c r="E162" s="133">
        <f t="shared" si="23"/>
        <v>0</v>
      </c>
      <c r="F162" s="134">
        <f t="shared" si="24"/>
        <v>0</v>
      </c>
      <c r="G162" s="143"/>
      <c r="IM162"/>
      <c r="IN162"/>
      <c r="IO162"/>
      <c r="IP162"/>
      <c r="IQ162"/>
    </row>
    <row r="163" s="33" customFormat="1" ht="15" customHeight="1" spans="1:251">
      <c r="A163" s="135">
        <v>2012505</v>
      </c>
      <c r="B163" s="137" t="s">
        <v>160</v>
      </c>
      <c r="C163" s="143"/>
      <c r="D163" s="143"/>
      <c r="E163" s="133">
        <f t="shared" si="23"/>
        <v>0</v>
      </c>
      <c r="F163" s="134">
        <f t="shared" si="24"/>
        <v>0</v>
      </c>
      <c r="G163" s="143"/>
      <c r="IM163"/>
      <c r="IN163"/>
      <c r="IO163"/>
      <c r="IP163"/>
      <c r="IQ163"/>
    </row>
    <row r="164" s="33" customFormat="1" ht="15" customHeight="1" spans="1:251">
      <c r="A164" s="135">
        <v>2012550</v>
      </c>
      <c r="B164" s="137" t="s">
        <v>72</v>
      </c>
      <c r="C164" s="143"/>
      <c r="D164" s="143"/>
      <c r="E164" s="133">
        <f t="shared" si="23"/>
        <v>0</v>
      </c>
      <c r="F164" s="134">
        <f t="shared" si="24"/>
        <v>0</v>
      </c>
      <c r="G164" s="143"/>
      <c r="IM164"/>
      <c r="IN164"/>
      <c r="IO164"/>
      <c r="IP164"/>
      <c r="IQ164"/>
    </row>
    <row r="165" s="33" customFormat="1" ht="15" customHeight="1" spans="1:251">
      <c r="A165" s="135">
        <v>2012599</v>
      </c>
      <c r="B165" s="137" t="s">
        <v>161</v>
      </c>
      <c r="C165" s="143"/>
      <c r="D165" s="143"/>
      <c r="E165" s="133">
        <f t="shared" si="23"/>
        <v>0</v>
      </c>
      <c r="F165" s="134">
        <f t="shared" si="24"/>
        <v>0</v>
      </c>
      <c r="G165" s="143"/>
      <c r="IM165"/>
      <c r="IN165"/>
      <c r="IO165"/>
      <c r="IP165"/>
      <c r="IQ165"/>
    </row>
    <row r="166" s="33" customFormat="1" ht="15" customHeight="1" spans="1:251">
      <c r="A166" s="135">
        <v>20126</v>
      </c>
      <c r="B166" s="136" t="s">
        <v>162</v>
      </c>
      <c r="C166" s="142">
        <f t="shared" ref="C166:G166" si="27">SUM(C167:C171)</f>
        <v>80</v>
      </c>
      <c r="D166" s="142">
        <f t="shared" si="27"/>
        <v>86</v>
      </c>
      <c r="E166" s="133">
        <f t="shared" si="23"/>
        <v>6</v>
      </c>
      <c r="F166" s="134">
        <f t="shared" si="24"/>
        <v>7.5</v>
      </c>
      <c r="G166" s="142">
        <f t="shared" si="27"/>
        <v>86</v>
      </c>
      <c r="IM166"/>
      <c r="IN166"/>
      <c r="IO166"/>
      <c r="IP166"/>
      <c r="IQ166"/>
    </row>
    <row r="167" s="33" customFormat="1" ht="15" customHeight="1" spans="1:251">
      <c r="A167" s="135">
        <v>2012601</v>
      </c>
      <c r="B167" s="137" t="s">
        <v>63</v>
      </c>
      <c r="C167" s="111">
        <v>70</v>
      </c>
      <c r="D167" s="143">
        <v>76</v>
      </c>
      <c r="E167" s="133">
        <f t="shared" si="23"/>
        <v>6</v>
      </c>
      <c r="F167" s="134">
        <f t="shared" si="24"/>
        <v>8.57142857142857</v>
      </c>
      <c r="G167" s="143">
        <v>76</v>
      </c>
      <c r="IM167"/>
      <c r="IN167"/>
      <c r="IO167"/>
      <c r="IP167"/>
      <c r="IQ167"/>
    </row>
    <row r="168" s="33" customFormat="1" ht="15" customHeight="1" spans="1:251">
      <c r="A168" s="135">
        <v>2012602</v>
      </c>
      <c r="B168" s="137" t="s">
        <v>64</v>
      </c>
      <c r="C168" s="111">
        <v>10</v>
      </c>
      <c r="D168" s="143">
        <v>10</v>
      </c>
      <c r="E168" s="133">
        <f t="shared" si="23"/>
        <v>0</v>
      </c>
      <c r="F168" s="134">
        <f t="shared" si="24"/>
        <v>0</v>
      </c>
      <c r="G168" s="143">
        <v>10</v>
      </c>
      <c r="IM168"/>
      <c r="IN168"/>
      <c r="IO168"/>
      <c r="IP168"/>
      <c r="IQ168"/>
    </row>
    <row r="169" s="33" customFormat="1" ht="15" customHeight="1" spans="1:251">
      <c r="A169" s="135">
        <v>2012603</v>
      </c>
      <c r="B169" s="137" t="s">
        <v>65</v>
      </c>
      <c r="C169" s="143"/>
      <c r="D169" s="143"/>
      <c r="E169" s="133">
        <f t="shared" si="23"/>
        <v>0</v>
      </c>
      <c r="F169" s="134">
        <f t="shared" si="24"/>
        <v>0</v>
      </c>
      <c r="G169" s="143"/>
      <c r="IM169"/>
      <c r="IN169"/>
      <c r="IO169"/>
      <c r="IP169"/>
      <c r="IQ169"/>
    </row>
    <row r="170" s="33" customFormat="1" ht="15" customHeight="1" spans="1:251">
      <c r="A170" s="135">
        <v>2012604</v>
      </c>
      <c r="B170" s="137" t="s">
        <v>163</v>
      </c>
      <c r="C170" s="143"/>
      <c r="D170" s="143"/>
      <c r="E170" s="133">
        <f t="shared" si="23"/>
        <v>0</v>
      </c>
      <c r="F170" s="134">
        <f t="shared" si="24"/>
        <v>0</v>
      </c>
      <c r="G170" s="143"/>
      <c r="IM170"/>
      <c r="IN170"/>
      <c r="IO170"/>
      <c r="IP170"/>
      <c r="IQ170"/>
    </row>
    <row r="171" s="33" customFormat="1" ht="15" customHeight="1" spans="1:251">
      <c r="A171" s="135">
        <v>2012699</v>
      </c>
      <c r="B171" s="137" t="s">
        <v>164</v>
      </c>
      <c r="C171" s="143"/>
      <c r="D171" s="143"/>
      <c r="E171" s="133">
        <f t="shared" si="23"/>
        <v>0</v>
      </c>
      <c r="F171" s="134">
        <f t="shared" si="24"/>
        <v>0</v>
      </c>
      <c r="G171" s="143"/>
      <c r="IM171"/>
      <c r="IN171"/>
      <c r="IO171"/>
      <c r="IP171"/>
      <c r="IQ171"/>
    </row>
    <row r="172" s="33" customFormat="1" ht="15" customHeight="1" spans="1:251">
      <c r="A172" s="135">
        <v>20128</v>
      </c>
      <c r="B172" s="136" t="s">
        <v>165</v>
      </c>
      <c r="C172" s="142">
        <f t="shared" ref="C172:G172" si="28">SUM(C173:C178)</f>
        <v>35</v>
      </c>
      <c r="D172" s="142">
        <f t="shared" si="28"/>
        <v>43</v>
      </c>
      <c r="E172" s="133">
        <f t="shared" si="23"/>
        <v>8</v>
      </c>
      <c r="F172" s="134">
        <f t="shared" si="24"/>
        <v>22.8571428571429</v>
      </c>
      <c r="G172" s="142">
        <f t="shared" si="28"/>
        <v>43</v>
      </c>
      <c r="IM172"/>
      <c r="IN172"/>
      <c r="IO172"/>
      <c r="IP172"/>
      <c r="IQ172"/>
    </row>
    <row r="173" s="33" customFormat="1" ht="15" customHeight="1" spans="1:251">
      <c r="A173" s="135">
        <v>2012801</v>
      </c>
      <c r="B173" s="137" t="s">
        <v>63</v>
      </c>
      <c r="C173" s="111">
        <v>30</v>
      </c>
      <c r="D173" s="143">
        <v>38</v>
      </c>
      <c r="E173" s="133">
        <f t="shared" si="23"/>
        <v>8</v>
      </c>
      <c r="F173" s="134">
        <f t="shared" si="24"/>
        <v>26.6666666666667</v>
      </c>
      <c r="G173" s="143">
        <v>38</v>
      </c>
      <c r="IM173"/>
      <c r="IN173"/>
      <c r="IO173"/>
      <c r="IP173"/>
      <c r="IQ173"/>
    </row>
    <row r="174" s="33" customFormat="1" ht="15" customHeight="1" spans="1:251">
      <c r="A174" s="135">
        <v>2012802</v>
      </c>
      <c r="B174" s="137" t="s">
        <v>64</v>
      </c>
      <c r="C174" s="111">
        <v>5</v>
      </c>
      <c r="D174" s="143">
        <v>5</v>
      </c>
      <c r="E174" s="133">
        <f t="shared" si="23"/>
        <v>0</v>
      </c>
      <c r="F174" s="134">
        <f t="shared" si="24"/>
        <v>0</v>
      </c>
      <c r="G174" s="143">
        <v>5</v>
      </c>
      <c r="IM174"/>
      <c r="IN174"/>
      <c r="IO174"/>
      <c r="IP174"/>
      <c r="IQ174"/>
    </row>
    <row r="175" s="33" customFormat="1" ht="15" customHeight="1" spans="1:251">
      <c r="A175" s="135">
        <v>2012803</v>
      </c>
      <c r="B175" s="137" t="s">
        <v>65</v>
      </c>
      <c r="C175" s="143"/>
      <c r="D175" s="143"/>
      <c r="E175" s="133">
        <f t="shared" si="23"/>
        <v>0</v>
      </c>
      <c r="F175" s="134">
        <f t="shared" si="24"/>
        <v>0</v>
      </c>
      <c r="G175" s="143"/>
      <c r="IM175"/>
      <c r="IN175"/>
      <c r="IO175"/>
      <c r="IP175"/>
      <c r="IQ175"/>
    </row>
    <row r="176" s="33" customFormat="1" ht="15" customHeight="1" spans="1:251">
      <c r="A176" s="135">
        <v>2012804</v>
      </c>
      <c r="B176" s="137" t="s">
        <v>77</v>
      </c>
      <c r="C176" s="143"/>
      <c r="D176" s="143"/>
      <c r="E176" s="133">
        <f t="shared" si="23"/>
        <v>0</v>
      </c>
      <c r="F176" s="134">
        <f t="shared" si="24"/>
        <v>0</v>
      </c>
      <c r="G176" s="143"/>
      <c r="IM176"/>
      <c r="IN176"/>
      <c r="IO176"/>
      <c r="IP176"/>
      <c r="IQ176"/>
    </row>
    <row r="177" s="33" customFormat="1" ht="15" customHeight="1" spans="1:251">
      <c r="A177" s="135">
        <v>2012850</v>
      </c>
      <c r="B177" s="137" t="s">
        <v>72</v>
      </c>
      <c r="C177" s="143"/>
      <c r="D177" s="143"/>
      <c r="E177" s="133">
        <f t="shared" si="23"/>
        <v>0</v>
      </c>
      <c r="F177" s="134">
        <f t="shared" si="24"/>
        <v>0</v>
      </c>
      <c r="G177" s="143"/>
      <c r="IM177"/>
      <c r="IN177"/>
      <c r="IO177"/>
      <c r="IP177"/>
      <c r="IQ177"/>
    </row>
    <row r="178" s="33" customFormat="1" ht="15" customHeight="1" spans="1:251">
      <c r="A178" s="135">
        <v>2012899</v>
      </c>
      <c r="B178" s="137" t="s">
        <v>166</v>
      </c>
      <c r="C178" s="143"/>
      <c r="D178" s="143"/>
      <c r="E178" s="133">
        <f t="shared" si="23"/>
        <v>0</v>
      </c>
      <c r="F178" s="134">
        <f t="shared" si="24"/>
        <v>0</v>
      </c>
      <c r="G178" s="143"/>
      <c r="IM178"/>
      <c r="IN178"/>
      <c r="IO178"/>
      <c r="IP178"/>
      <c r="IQ178"/>
    </row>
    <row r="179" s="33" customFormat="1" ht="15" customHeight="1" spans="1:251">
      <c r="A179" s="135">
        <v>20129</v>
      </c>
      <c r="B179" s="136" t="s">
        <v>167</v>
      </c>
      <c r="C179" s="142">
        <f t="shared" ref="C179:G179" si="29">SUM(C180:C185)</f>
        <v>145</v>
      </c>
      <c r="D179" s="142">
        <f t="shared" si="29"/>
        <v>146</v>
      </c>
      <c r="E179" s="133">
        <f t="shared" si="23"/>
        <v>1</v>
      </c>
      <c r="F179" s="134">
        <f t="shared" si="24"/>
        <v>0.689655172413793</v>
      </c>
      <c r="G179" s="142">
        <f t="shared" si="29"/>
        <v>146</v>
      </c>
      <c r="IM179"/>
      <c r="IN179"/>
      <c r="IO179"/>
      <c r="IP179"/>
      <c r="IQ179"/>
    </row>
    <row r="180" s="33" customFormat="1" ht="15" customHeight="1" spans="1:251">
      <c r="A180" s="135">
        <v>2012901</v>
      </c>
      <c r="B180" s="137" t="s">
        <v>63</v>
      </c>
      <c r="C180" s="111">
        <v>109</v>
      </c>
      <c r="D180" s="143">
        <v>110</v>
      </c>
      <c r="E180" s="133">
        <f t="shared" si="23"/>
        <v>1</v>
      </c>
      <c r="F180" s="134">
        <f t="shared" si="24"/>
        <v>0.917431192660551</v>
      </c>
      <c r="G180" s="143">
        <v>110</v>
      </c>
      <c r="IM180"/>
      <c r="IN180"/>
      <c r="IO180"/>
      <c r="IP180"/>
      <c r="IQ180"/>
    </row>
    <row r="181" s="33" customFormat="1" ht="15" customHeight="1" spans="1:251">
      <c r="A181" s="135">
        <v>2012902</v>
      </c>
      <c r="B181" s="137" t="s">
        <v>64</v>
      </c>
      <c r="C181" s="111">
        <v>20</v>
      </c>
      <c r="D181" s="143">
        <v>20</v>
      </c>
      <c r="E181" s="133">
        <f t="shared" si="23"/>
        <v>0</v>
      </c>
      <c r="F181" s="134">
        <f t="shared" si="24"/>
        <v>0</v>
      </c>
      <c r="G181" s="143">
        <v>20</v>
      </c>
      <c r="IM181"/>
      <c r="IN181"/>
      <c r="IO181"/>
      <c r="IP181"/>
      <c r="IQ181"/>
    </row>
    <row r="182" s="33" customFormat="1" ht="15" customHeight="1" spans="1:251">
      <c r="A182" s="135">
        <v>2012903</v>
      </c>
      <c r="B182" s="137" t="s">
        <v>65</v>
      </c>
      <c r="C182" s="143"/>
      <c r="D182" s="143"/>
      <c r="E182" s="133">
        <f t="shared" si="23"/>
        <v>0</v>
      </c>
      <c r="F182" s="134">
        <f t="shared" si="24"/>
        <v>0</v>
      </c>
      <c r="G182" s="143"/>
      <c r="IM182"/>
      <c r="IN182"/>
      <c r="IO182"/>
      <c r="IP182"/>
      <c r="IQ182"/>
    </row>
    <row r="183" s="33" customFormat="1" ht="15" customHeight="1" spans="1:251">
      <c r="A183" s="135">
        <v>2012906</v>
      </c>
      <c r="B183" s="137" t="s">
        <v>168</v>
      </c>
      <c r="C183" s="143"/>
      <c r="D183" s="143"/>
      <c r="E183" s="133">
        <f t="shared" si="23"/>
        <v>0</v>
      </c>
      <c r="F183" s="134">
        <f t="shared" si="24"/>
        <v>0</v>
      </c>
      <c r="G183" s="143"/>
      <c r="IM183"/>
      <c r="IN183"/>
      <c r="IO183"/>
      <c r="IP183"/>
      <c r="IQ183"/>
    </row>
    <row r="184" s="33" customFormat="1" ht="15" customHeight="1" spans="1:251">
      <c r="A184" s="135">
        <v>2012950</v>
      </c>
      <c r="B184" s="137" t="s">
        <v>72</v>
      </c>
      <c r="C184" s="143">
        <v>16</v>
      </c>
      <c r="D184" s="143">
        <v>16</v>
      </c>
      <c r="E184" s="133">
        <f t="shared" si="23"/>
        <v>0</v>
      </c>
      <c r="F184" s="134">
        <f t="shared" si="24"/>
        <v>0</v>
      </c>
      <c r="G184" s="143">
        <v>16</v>
      </c>
      <c r="IM184"/>
      <c r="IN184"/>
      <c r="IO184"/>
      <c r="IP184"/>
      <c r="IQ184"/>
    </row>
    <row r="185" s="33" customFormat="1" ht="15" customHeight="1" spans="1:251">
      <c r="A185" s="135">
        <v>2012999</v>
      </c>
      <c r="B185" s="137" t="s">
        <v>169</v>
      </c>
      <c r="C185" s="143"/>
      <c r="D185" s="143"/>
      <c r="E185" s="133">
        <f t="shared" si="23"/>
        <v>0</v>
      </c>
      <c r="F185" s="134">
        <f t="shared" si="24"/>
        <v>0</v>
      </c>
      <c r="G185" s="143"/>
      <c r="IM185"/>
      <c r="IN185"/>
      <c r="IO185"/>
      <c r="IP185"/>
      <c r="IQ185"/>
    </row>
    <row r="186" s="33" customFormat="1" ht="15" customHeight="1" spans="1:251">
      <c r="A186" s="135">
        <v>20131</v>
      </c>
      <c r="B186" s="136" t="s">
        <v>170</v>
      </c>
      <c r="C186" s="142">
        <f t="shared" ref="C186:G186" si="30">SUM(C187:C192)</f>
        <v>128</v>
      </c>
      <c r="D186" s="142">
        <f t="shared" si="30"/>
        <v>116</v>
      </c>
      <c r="E186" s="133">
        <f t="shared" si="23"/>
        <v>-12</v>
      </c>
      <c r="F186" s="134">
        <f t="shared" si="24"/>
        <v>-9.375</v>
      </c>
      <c r="G186" s="142">
        <f t="shared" si="30"/>
        <v>116</v>
      </c>
      <c r="IM186"/>
      <c r="IN186"/>
      <c r="IO186"/>
      <c r="IP186"/>
      <c r="IQ186"/>
    </row>
    <row r="187" s="33" customFormat="1" ht="15" customHeight="1" spans="1:251">
      <c r="A187" s="135">
        <v>2013101</v>
      </c>
      <c r="B187" s="137" t="s">
        <v>63</v>
      </c>
      <c r="C187" s="143">
        <v>128</v>
      </c>
      <c r="D187" s="143">
        <v>116</v>
      </c>
      <c r="E187" s="133">
        <f t="shared" si="23"/>
        <v>-12</v>
      </c>
      <c r="F187" s="134">
        <f t="shared" si="24"/>
        <v>-9.375</v>
      </c>
      <c r="G187" s="143">
        <v>116</v>
      </c>
      <c r="IM187"/>
      <c r="IN187"/>
      <c r="IO187"/>
      <c r="IP187"/>
      <c r="IQ187"/>
    </row>
    <row r="188" s="33" customFormat="1" ht="15" customHeight="1" spans="1:251">
      <c r="A188" s="135">
        <v>2013102</v>
      </c>
      <c r="B188" s="137" t="s">
        <v>64</v>
      </c>
      <c r="C188" s="143"/>
      <c r="D188" s="143"/>
      <c r="E188" s="133">
        <f t="shared" si="23"/>
        <v>0</v>
      </c>
      <c r="F188" s="134">
        <f t="shared" si="24"/>
        <v>0</v>
      </c>
      <c r="G188" s="143"/>
      <c r="IM188"/>
      <c r="IN188"/>
      <c r="IO188"/>
      <c r="IP188"/>
      <c r="IQ188"/>
    </row>
    <row r="189" s="33" customFormat="1" ht="15" customHeight="1" spans="1:251">
      <c r="A189" s="135">
        <v>2013103</v>
      </c>
      <c r="B189" s="137" t="s">
        <v>65</v>
      </c>
      <c r="C189" s="143"/>
      <c r="D189" s="143"/>
      <c r="E189" s="133">
        <f t="shared" si="23"/>
        <v>0</v>
      </c>
      <c r="F189" s="134">
        <f t="shared" si="24"/>
        <v>0</v>
      </c>
      <c r="G189" s="143"/>
      <c r="IM189"/>
      <c r="IN189"/>
      <c r="IO189"/>
      <c r="IP189"/>
      <c r="IQ189"/>
    </row>
    <row r="190" s="33" customFormat="1" ht="15" customHeight="1" spans="1:251">
      <c r="A190" s="135">
        <v>2013105</v>
      </c>
      <c r="B190" s="137" t="s">
        <v>171</v>
      </c>
      <c r="C190" s="143"/>
      <c r="D190" s="143"/>
      <c r="E190" s="133">
        <f t="shared" si="23"/>
        <v>0</v>
      </c>
      <c r="F190" s="134">
        <f t="shared" si="24"/>
        <v>0</v>
      </c>
      <c r="G190" s="143"/>
      <c r="IM190"/>
      <c r="IN190"/>
      <c r="IO190"/>
      <c r="IP190"/>
      <c r="IQ190"/>
    </row>
    <row r="191" s="33" customFormat="1" ht="15" customHeight="1" spans="1:251">
      <c r="A191" s="135">
        <v>2013150</v>
      </c>
      <c r="B191" s="137" t="s">
        <v>72</v>
      </c>
      <c r="C191" s="143"/>
      <c r="D191" s="143"/>
      <c r="E191" s="133">
        <f t="shared" si="23"/>
        <v>0</v>
      </c>
      <c r="F191" s="134">
        <f t="shared" si="24"/>
        <v>0</v>
      </c>
      <c r="G191" s="143"/>
      <c r="IM191"/>
      <c r="IN191"/>
      <c r="IO191"/>
      <c r="IP191"/>
      <c r="IQ191"/>
    </row>
    <row r="192" s="33" customFormat="1" ht="15" customHeight="1" spans="1:251">
      <c r="A192" s="135">
        <v>2013199</v>
      </c>
      <c r="B192" s="137" t="s">
        <v>172</v>
      </c>
      <c r="C192" s="143"/>
      <c r="D192" s="143"/>
      <c r="E192" s="133">
        <f t="shared" si="23"/>
        <v>0</v>
      </c>
      <c r="F192" s="134">
        <f t="shared" si="24"/>
        <v>0</v>
      </c>
      <c r="G192" s="143"/>
      <c r="IM192"/>
      <c r="IN192"/>
      <c r="IO192"/>
      <c r="IP192"/>
      <c r="IQ192"/>
    </row>
    <row r="193" s="33" customFormat="1" ht="15" customHeight="1" spans="1:251">
      <c r="A193" s="135">
        <v>20132</v>
      </c>
      <c r="B193" s="136" t="s">
        <v>173</v>
      </c>
      <c r="C193" s="142">
        <f t="shared" ref="C193:G193" si="31">SUM(C194:C199)</f>
        <v>458</v>
      </c>
      <c r="D193" s="142">
        <f t="shared" si="31"/>
        <v>224</v>
      </c>
      <c r="E193" s="133">
        <f t="shared" si="23"/>
        <v>-234</v>
      </c>
      <c r="F193" s="134">
        <f t="shared" si="24"/>
        <v>-51.0917030567686</v>
      </c>
      <c r="G193" s="142">
        <f t="shared" si="31"/>
        <v>224</v>
      </c>
      <c r="IM193"/>
      <c r="IN193"/>
      <c r="IO193"/>
      <c r="IP193"/>
      <c r="IQ193"/>
    </row>
    <row r="194" s="33" customFormat="1" ht="15" customHeight="1" spans="1:251">
      <c r="A194" s="135">
        <v>2013201</v>
      </c>
      <c r="B194" s="137" t="s">
        <v>63</v>
      </c>
      <c r="C194" s="111">
        <v>178</v>
      </c>
      <c r="D194" s="143">
        <v>165</v>
      </c>
      <c r="E194" s="133">
        <f t="shared" si="23"/>
        <v>-13</v>
      </c>
      <c r="F194" s="134">
        <f t="shared" si="24"/>
        <v>-7.30337078651685</v>
      </c>
      <c r="G194" s="143">
        <v>165</v>
      </c>
      <c r="IM194"/>
      <c r="IN194"/>
      <c r="IO194"/>
      <c r="IP194"/>
      <c r="IQ194"/>
    </row>
    <row r="195" s="33" customFormat="1" ht="15" customHeight="1" spans="1:251">
      <c r="A195" s="135">
        <v>2013202</v>
      </c>
      <c r="B195" s="137" t="s">
        <v>64</v>
      </c>
      <c r="C195" s="111">
        <v>216</v>
      </c>
      <c r="D195" s="143">
        <v>59</v>
      </c>
      <c r="E195" s="133">
        <f t="shared" si="23"/>
        <v>-157</v>
      </c>
      <c r="F195" s="134">
        <f t="shared" si="24"/>
        <v>-72.6851851851852</v>
      </c>
      <c r="G195" s="143">
        <v>59</v>
      </c>
      <c r="IM195"/>
      <c r="IN195"/>
      <c r="IO195"/>
      <c r="IP195"/>
      <c r="IQ195"/>
    </row>
    <row r="196" s="33" customFormat="1" ht="15" customHeight="1" spans="1:251">
      <c r="A196" s="135">
        <v>2013203</v>
      </c>
      <c r="B196" s="137" t="s">
        <v>65</v>
      </c>
      <c r="C196" s="111"/>
      <c r="D196" s="143"/>
      <c r="E196" s="133">
        <f t="shared" si="23"/>
        <v>0</v>
      </c>
      <c r="F196" s="134">
        <f t="shared" si="24"/>
        <v>0</v>
      </c>
      <c r="G196" s="143"/>
      <c r="IM196"/>
      <c r="IN196"/>
      <c r="IO196"/>
      <c r="IP196"/>
      <c r="IQ196"/>
    </row>
    <row r="197" s="33" customFormat="1" ht="15" customHeight="1" spans="1:251">
      <c r="A197" s="135">
        <v>2013204</v>
      </c>
      <c r="B197" s="137" t="s">
        <v>174</v>
      </c>
      <c r="C197" s="111">
        <v>64</v>
      </c>
      <c r="D197" s="143"/>
      <c r="E197" s="133"/>
      <c r="F197" s="134"/>
      <c r="G197" s="143"/>
      <c r="IM197"/>
      <c r="IN197"/>
      <c r="IO197"/>
      <c r="IP197"/>
      <c r="IQ197"/>
    </row>
    <row r="198" s="33" customFormat="1" ht="15" customHeight="1" spans="1:251">
      <c r="A198" s="135">
        <v>2013250</v>
      </c>
      <c r="B198" s="137" t="s">
        <v>72</v>
      </c>
      <c r="C198" s="143"/>
      <c r="D198" s="143"/>
      <c r="E198" s="133">
        <f t="shared" ref="E198:E209" si="32">D198-C198</f>
        <v>0</v>
      </c>
      <c r="F198" s="134">
        <f t="shared" ref="F198:F209" si="33">IF(C198=0,,E198/C198*100)</f>
        <v>0</v>
      </c>
      <c r="G198" s="143"/>
      <c r="IM198"/>
      <c r="IN198"/>
      <c r="IO198"/>
      <c r="IP198"/>
      <c r="IQ198"/>
    </row>
    <row r="199" s="33" customFormat="1" ht="15" customHeight="1" spans="1:251">
      <c r="A199" s="135">
        <v>2013299</v>
      </c>
      <c r="B199" s="137" t="s">
        <v>175</v>
      </c>
      <c r="C199" s="143"/>
      <c r="D199" s="143"/>
      <c r="E199" s="133">
        <f t="shared" si="32"/>
        <v>0</v>
      </c>
      <c r="F199" s="134">
        <f t="shared" si="33"/>
        <v>0</v>
      </c>
      <c r="G199" s="143"/>
      <c r="IM199"/>
      <c r="IN199"/>
      <c r="IO199"/>
      <c r="IP199"/>
      <c r="IQ199"/>
    </row>
    <row r="200" s="33" customFormat="1" ht="15" customHeight="1" spans="1:251">
      <c r="A200" s="135">
        <v>20133</v>
      </c>
      <c r="B200" s="136" t="s">
        <v>176</v>
      </c>
      <c r="C200" s="142">
        <f t="shared" ref="C200:G200" si="34">SUM(C201:C205)</f>
        <v>150</v>
      </c>
      <c r="D200" s="142">
        <f t="shared" si="34"/>
        <v>155</v>
      </c>
      <c r="E200" s="133">
        <f t="shared" si="32"/>
        <v>5</v>
      </c>
      <c r="F200" s="134">
        <f t="shared" si="33"/>
        <v>3.33333333333333</v>
      </c>
      <c r="G200" s="142">
        <f t="shared" si="34"/>
        <v>155</v>
      </c>
      <c r="IM200"/>
      <c r="IN200"/>
      <c r="IO200"/>
      <c r="IP200"/>
      <c r="IQ200"/>
    </row>
    <row r="201" s="33" customFormat="1" ht="15" customHeight="1" spans="1:251">
      <c r="A201" s="135">
        <v>2013301</v>
      </c>
      <c r="B201" s="137" t="s">
        <v>63</v>
      </c>
      <c r="C201" s="111">
        <v>134</v>
      </c>
      <c r="D201" s="143">
        <v>155</v>
      </c>
      <c r="E201" s="133">
        <f t="shared" si="32"/>
        <v>21</v>
      </c>
      <c r="F201" s="134">
        <f t="shared" si="33"/>
        <v>15.6716417910448</v>
      </c>
      <c r="G201" s="143">
        <v>155</v>
      </c>
      <c r="IM201"/>
      <c r="IN201"/>
      <c r="IO201"/>
      <c r="IP201"/>
      <c r="IQ201"/>
    </row>
    <row r="202" s="33" customFormat="1" ht="15" customHeight="1" spans="1:251">
      <c r="A202" s="135">
        <v>2013302</v>
      </c>
      <c r="B202" s="137" t="s">
        <v>64</v>
      </c>
      <c r="C202" s="111"/>
      <c r="D202" s="143"/>
      <c r="E202" s="133">
        <f t="shared" si="32"/>
        <v>0</v>
      </c>
      <c r="F202" s="134">
        <f t="shared" si="33"/>
        <v>0</v>
      </c>
      <c r="G202" s="143"/>
      <c r="IM202"/>
      <c r="IN202"/>
      <c r="IO202"/>
      <c r="IP202"/>
      <c r="IQ202"/>
    </row>
    <row r="203" s="33" customFormat="1" ht="15" customHeight="1" spans="1:251">
      <c r="A203" s="135">
        <v>2013303</v>
      </c>
      <c r="B203" s="137" t="s">
        <v>65</v>
      </c>
      <c r="C203" s="111"/>
      <c r="D203" s="143"/>
      <c r="E203" s="133">
        <f t="shared" si="32"/>
        <v>0</v>
      </c>
      <c r="F203" s="134">
        <f t="shared" si="33"/>
        <v>0</v>
      </c>
      <c r="G203" s="143"/>
      <c r="IM203"/>
      <c r="IN203"/>
      <c r="IO203"/>
      <c r="IP203"/>
      <c r="IQ203"/>
    </row>
    <row r="204" s="33" customFormat="1" ht="15" customHeight="1" spans="1:251">
      <c r="A204" s="135">
        <v>2013350</v>
      </c>
      <c r="B204" s="137" t="s">
        <v>72</v>
      </c>
      <c r="C204" s="111"/>
      <c r="D204" s="143"/>
      <c r="E204" s="133">
        <f t="shared" si="32"/>
        <v>0</v>
      </c>
      <c r="F204" s="134">
        <f t="shared" si="33"/>
        <v>0</v>
      </c>
      <c r="G204" s="143"/>
      <c r="IM204"/>
      <c r="IN204"/>
      <c r="IO204"/>
      <c r="IP204"/>
      <c r="IQ204"/>
    </row>
    <row r="205" s="33" customFormat="1" ht="15" customHeight="1" spans="1:251">
      <c r="A205" s="135">
        <v>2013399</v>
      </c>
      <c r="B205" s="137" t="s">
        <v>177</v>
      </c>
      <c r="C205" s="111">
        <v>16</v>
      </c>
      <c r="D205" s="143"/>
      <c r="E205" s="133">
        <f t="shared" si="32"/>
        <v>-16</v>
      </c>
      <c r="F205" s="134">
        <f t="shared" si="33"/>
        <v>-100</v>
      </c>
      <c r="G205" s="143"/>
      <c r="IM205"/>
      <c r="IN205"/>
      <c r="IO205"/>
      <c r="IP205"/>
      <c r="IQ205"/>
    </row>
    <row r="206" s="33" customFormat="1" ht="15" customHeight="1" spans="1:251">
      <c r="A206" s="135">
        <v>20134</v>
      </c>
      <c r="B206" s="136" t="s">
        <v>178</v>
      </c>
      <c r="C206" s="142">
        <f t="shared" ref="C206:G206" si="35">SUM(C207:C213)</f>
        <v>64</v>
      </c>
      <c r="D206" s="142">
        <f t="shared" si="35"/>
        <v>65</v>
      </c>
      <c r="E206" s="133">
        <f t="shared" si="32"/>
        <v>1</v>
      </c>
      <c r="F206" s="134">
        <f t="shared" si="33"/>
        <v>1.5625</v>
      </c>
      <c r="G206" s="142">
        <f t="shared" si="35"/>
        <v>65</v>
      </c>
      <c r="IM206"/>
      <c r="IN206"/>
      <c r="IO206"/>
      <c r="IP206"/>
      <c r="IQ206"/>
    </row>
    <row r="207" s="33" customFormat="1" ht="15" customHeight="1" spans="1:251">
      <c r="A207" s="135">
        <v>2013401</v>
      </c>
      <c r="B207" s="137" t="s">
        <v>63</v>
      </c>
      <c r="C207" s="111">
        <v>55</v>
      </c>
      <c r="D207" s="143">
        <v>56</v>
      </c>
      <c r="E207" s="133">
        <f t="shared" si="32"/>
        <v>1</v>
      </c>
      <c r="F207" s="134">
        <f t="shared" si="33"/>
        <v>1.81818181818182</v>
      </c>
      <c r="G207" s="143">
        <v>56</v>
      </c>
      <c r="IM207"/>
      <c r="IN207"/>
      <c r="IO207"/>
      <c r="IP207"/>
      <c r="IQ207"/>
    </row>
    <row r="208" s="33" customFormat="1" ht="15" customHeight="1" spans="1:251">
      <c r="A208" s="135">
        <v>2013402</v>
      </c>
      <c r="B208" s="137" t="s">
        <v>64</v>
      </c>
      <c r="C208" s="111">
        <v>9</v>
      </c>
      <c r="D208" s="143">
        <v>8</v>
      </c>
      <c r="E208" s="133">
        <f t="shared" si="32"/>
        <v>-1</v>
      </c>
      <c r="F208" s="134">
        <f t="shared" si="33"/>
        <v>-11.1111111111111</v>
      </c>
      <c r="G208" s="143">
        <v>8</v>
      </c>
      <c r="IM208"/>
      <c r="IN208"/>
      <c r="IO208"/>
      <c r="IP208"/>
      <c r="IQ208"/>
    </row>
    <row r="209" s="33" customFormat="1" ht="15" customHeight="1" spans="1:251">
      <c r="A209" s="135">
        <v>2013403</v>
      </c>
      <c r="B209" s="137" t="s">
        <v>65</v>
      </c>
      <c r="C209" s="143"/>
      <c r="D209" s="143"/>
      <c r="E209" s="133">
        <f t="shared" si="32"/>
        <v>0</v>
      </c>
      <c r="F209" s="134">
        <f t="shared" si="33"/>
        <v>0</v>
      </c>
      <c r="G209" s="143"/>
      <c r="IM209"/>
      <c r="IN209"/>
      <c r="IO209"/>
      <c r="IP209"/>
      <c r="IQ209"/>
    </row>
    <row r="210" s="33" customFormat="1" ht="15" customHeight="1" spans="1:251">
      <c r="A210" s="135">
        <v>2013404</v>
      </c>
      <c r="B210" s="137" t="s">
        <v>179</v>
      </c>
      <c r="C210" s="143"/>
      <c r="D210" s="143"/>
      <c r="E210" s="133"/>
      <c r="F210" s="134"/>
      <c r="G210" s="143"/>
      <c r="IM210"/>
      <c r="IN210"/>
      <c r="IO210"/>
      <c r="IP210"/>
      <c r="IQ210"/>
    </row>
    <row r="211" s="33" customFormat="1" ht="15" customHeight="1" spans="1:251">
      <c r="A211" s="135">
        <v>2013405</v>
      </c>
      <c r="B211" s="137" t="s">
        <v>180</v>
      </c>
      <c r="C211" s="143"/>
      <c r="D211" s="143">
        <v>1</v>
      </c>
      <c r="E211" s="133"/>
      <c r="F211" s="134"/>
      <c r="G211" s="143">
        <v>1</v>
      </c>
      <c r="IM211"/>
      <c r="IN211"/>
      <c r="IO211"/>
      <c r="IP211"/>
      <c r="IQ211"/>
    </row>
    <row r="212" s="33" customFormat="1" ht="15" customHeight="1" spans="1:251">
      <c r="A212" s="135">
        <v>2013450</v>
      </c>
      <c r="B212" s="137" t="s">
        <v>72</v>
      </c>
      <c r="C212" s="143"/>
      <c r="D212" s="143"/>
      <c r="E212" s="133">
        <f t="shared" ref="E212:E275" si="36">D212-C212</f>
        <v>0</v>
      </c>
      <c r="F212" s="134">
        <f t="shared" ref="F212:F275" si="37">IF(C212=0,,E212/C212*100)</f>
        <v>0</v>
      </c>
      <c r="G212" s="143"/>
      <c r="IM212"/>
      <c r="IN212"/>
      <c r="IO212"/>
      <c r="IP212"/>
      <c r="IQ212"/>
    </row>
    <row r="213" s="33" customFormat="1" ht="15" customHeight="1" spans="1:251">
      <c r="A213" s="135">
        <v>2013499</v>
      </c>
      <c r="B213" s="137" t="s">
        <v>181</v>
      </c>
      <c r="C213" s="143"/>
      <c r="D213" s="143"/>
      <c r="E213" s="133">
        <f t="shared" si="36"/>
        <v>0</v>
      </c>
      <c r="F213" s="134">
        <f t="shared" si="37"/>
        <v>0</v>
      </c>
      <c r="G213" s="143"/>
      <c r="IM213"/>
      <c r="IN213"/>
      <c r="IO213"/>
      <c r="IP213"/>
      <c r="IQ213"/>
    </row>
    <row r="214" s="33" customFormat="1" ht="15" customHeight="1" spans="1:251">
      <c r="A214" s="135">
        <v>20135</v>
      </c>
      <c r="B214" s="136" t="s">
        <v>182</v>
      </c>
      <c r="C214" s="142">
        <f t="shared" ref="C214:G214" si="38">SUM(C215:C219)</f>
        <v>0</v>
      </c>
      <c r="D214" s="142">
        <f t="shared" si="38"/>
        <v>0</v>
      </c>
      <c r="E214" s="133">
        <f t="shared" si="36"/>
        <v>0</v>
      </c>
      <c r="F214" s="134">
        <f t="shared" si="37"/>
        <v>0</v>
      </c>
      <c r="G214" s="142">
        <f t="shared" si="38"/>
        <v>0</v>
      </c>
      <c r="IM214"/>
      <c r="IN214"/>
      <c r="IO214"/>
      <c r="IP214"/>
      <c r="IQ214"/>
    </row>
    <row r="215" s="33" customFormat="1" ht="15" customHeight="1" spans="1:251">
      <c r="A215" s="135">
        <v>2013501</v>
      </c>
      <c r="B215" s="137" t="s">
        <v>63</v>
      </c>
      <c r="C215" s="143"/>
      <c r="D215" s="143"/>
      <c r="E215" s="133">
        <f t="shared" si="36"/>
        <v>0</v>
      </c>
      <c r="F215" s="134">
        <f t="shared" si="37"/>
        <v>0</v>
      </c>
      <c r="G215" s="143"/>
      <c r="IM215"/>
      <c r="IN215"/>
      <c r="IO215"/>
      <c r="IP215"/>
      <c r="IQ215"/>
    </row>
    <row r="216" s="33" customFormat="1" ht="15" customHeight="1" spans="1:251">
      <c r="A216" s="135">
        <v>2013502</v>
      </c>
      <c r="B216" s="137" t="s">
        <v>64</v>
      </c>
      <c r="C216" s="143"/>
      <c r="D216" s="143"/>
      <c r="E216" s="133">
        <f t="shared" si="36"/>
        <v>0</v>
      </c>
      <c r="F216" s="134">
        <f t="shared" si="37"/>
        <v>0</v>
      </c>
      <c r="G216" s="143"/>
      <c r="IM216"/>
      <c r="IN216"/>
      <c r="IO216"/>
      <c r="IP216"/>
      <c r="IQ216"/>
    </row>
    <row r="217" s="33" customFormat="1" ht="15" customHeight="1" spans="1:251">
      <c r="A217" s="135">
        <v>2013503</v>
      </c>
      <c r="B217" s="137" t="s">
        <v>65</v>
      </c>
      <c r="C217" s="143"/>
      <c r="D217" s="143"/>
      <c r="E217" s="133">
        <f t="shared" si="36"/>
        <v>0</v>
      </c>
      <c r="F217" s="134">
        <f t="shared" si="37"/>
        <v>0</v>
      </c>
      <c r="G217" s="143"/>
      <c r="IM217"/>
      <c r="IN217"/>
      <c r="IO217"/>
      <c r="IP217"/>
      <c r="IQ217"/>
    </row>
    <row r="218" s="33" customFormat="1" ht="15" customHeight="1" spans="1:251">
      <c r="A218" s="135">
        <v>2013550</v>
      </c>
      <c r="B218" s="137" t="s">
        <v>72</v>
      </c>
      <c r="C218" s="143"/>
      <c r="D218" s="143"/>
      <c r="E218" s="133">
        <f t="shared" si="36"/>
        <v>0</v>
      </c>
      <c r="F218" s="134">
        <f t="shared" si="37"/>
        <v>0</v>
      </c>
      <c r="G218" s="143"/>
      <c r="IM218"/>
      <c r="IN218"/>
      <c r="IO218"/>
      <c r="IP218"/>
      <c r="IQ218"/>
    </row>
    <row r="219" s="33" customFormat="1" ht="15" customHeight="1" spans="1:251">
      <c r="A219" s="135">
        <v>2013599</v>
      </c>
      <c r="B219" s="137" t="s">
        <v>183</v>
      </c>
      <c r="C219" s="143"/>
      <c r="D219" s="143"/>
      <c r="E219" s="133">
        <f t="shared" si="36"/>
        <v>0</v>
      </c>
      <c r="F219" s="134">
        <f t="shared" si="37"/>
        <v>0</v>
      </c>
      <c r="G219" s="143"/>
      <c r="IM219"/>
      <c r="IN219"/>
      <c r="IO219"/>
      <c r="IP219"/>
      <c r="IQ219"/>
    </row>
    <row r="220" s="33" customFormat="1" ht="15" customHeight="1" spans="1:251">
      <c r="A220" s="135">
        <v>20136</v>
      </c>
      <c r="B220" s="136" t="s">
        <v>184</v>
      </c>
      <c r="C220" s="142">
        <f t="shared" ref="C220:G220" si="39">SUM(C221:C225)</f>
        <v>724</v>
      </c>
      <c r="D220" s="142">
        <f t="shared" si="39"/>
        <v>781</v>
      </c>
      <c r="E220" s="133">
        <f t="shared" si="36"/>
        <v>57</v>
      </c>
      <c r="F220" s="134">
        <f t="shared" si="37"/>
        <v>7.87292817679558</v>
      </c>
      <c r="G220" s="142">
        <f t="shared" si="39"/>
        <v>781</v>
      </c>
      <c r="IM220"/>
      <c r="IN220"/>
      <c r="IO220"/>
      <c r="IP220"/>
      <c r="IQ220"/>
    </row>
    <row r="221" s="33" customFormat="1" ht="15" customHeight="1" spans="1:251">
      <c r="A221" s="135">
        <v>2013601</v>
      </c>
      <c r="B221" s="137" t="s">
        <v>63</v>
      </c>
      <c r="C221" s="111">
        <v>330</v>
      </c>
      <c r="D221" s="143">
        <v>377</v>
      </c>
      <c r="E221" s="133">
        <f t="shared" si="36"/>
        <v>47</v>
      </c>
      <c r="F221" s="134">
        <f t="shared" si="37"/>
        <v>14.2424242424242</v>
      </c>
      <c r="G221" s="143">
        <v>377</v>
      </c>
      <c r="IM221"/>
      <c r="IN221"/>
      <c r="IO221"/>
      <c r="IP221"/>
      <c r="IQ221"/>
    </row>
    <row r="222" s="33" customFormat="1" ht="15" customHeight="1" spans="1:251">
      <c r="A222" s="135">
        <v>2013602</v>
      </c>
      <c r="B222" s="137" t="s">
        <v>64</v>
      </c>
      <c r="C222" s="111">
        <v>268</v>
      </c>
      <c r="D222" s="143">
        <v>318</v>
      </c>
      <c r="E222" s="133">
        <f t="shared" si="36"/>
        <v>50</v>
      </c>
      <c r="F222" s="134">
        <f t="shared" si="37"/>
        <v>18.6567164179104</v>
      </c>
      <c r="G222" s="143">
        <v>318</v>
      </c>
      <c r="IM222"/>
      <c r="IN222"/>
      <c r="IO222"/>
      <c r="IP222"/>
      <c r="IQ222"/>
    </row>
    <row r="223" s="33" customFormat="1" ht="15" customHeight="1" spans="1:251">
      <c r="A223" s="135">
        <v>2013603</v>
      </c>
      <c r="B223" s="137" t="s">
        <v>65</v>
      </c>
      <c r="C223" s="111"/>
      <c r="D223" s="143"/>
      <c r="E223" s="133">
        <f t="shared" si="36"/>
        <v>0</v>
      </c>
      <c r="F223" s="134">
        <f t="shared" si="37"/>
        <v>0</v>
      </c>
      <c r="G223" s="143"/>
      <c r="IM223"/>
      <c r="IN223"/>
      <c r="IO223"/>
      <c r="IP223"/>
      <c r="IQ223"/>
    </row>
    <row r="224" s="33" customFormat="1" ht="15" customHeight="1" spans="1:251">
      <c r="A224" s="135">
        <v>2013650</v>
      </c>
      <c r="B224" s="137" t="s">
        <v>72</v>
      </c>
      <c r="C224" s="111">
        <v>114</v>
      </c>
      <c r="D224" s="143">
        <v>86</v>
      </c>
      <c r="E224" s="133">
        <f t="shared" si="36"/>
        <v>-28</v>
      </c>
      <c r="F224" s="134">
        <f t="shared" si="37"/>
        <v>-24.5614035087719</v>
      </c>
      <c r="G224" s="143">
        <v>86</v>
      </c>
      <c r="IM224"/>
      <c r="IN224"/>
      <c r="IO224"/>
      <c r="IP224"/>
      <c r="IQ224"/>
    </row>
    <row r="225" s="33" customFormat="1" ht="15" customHeight="1" spans="1:251">
      <c r="A225" s="135">
        <v>2013699</v>
      </c>
      <c r="B225" s="137" t="s">
        <v>185</v>
      </c>
      <c r="C225" s="111">
        <v>12</v>
      </c>
      <c r="D225" s="143"/>
      <c r="E225" s="133">
        <f t="shared" si="36"/>
        <v>-12</v>
      </c>
      <c r="F225" s="134">
        <f t="shared" si="37"/>
        <v>-100</v>
      </c>
      <c r="G225" s="143"/>
      <c r="IM225"/>
      <c r="IN225"/>
      <c r="IO225"/>
      <c r="IP225"/>
      <c r="IQ225"/>
    </row>
    <row r="226" s="33" customFormat="1" ht="15" customHeight="1" spans="1:251">
      <c r="A226" s="135">
        <v>20137</v>
      </c>
      <c r="B226" s="136" t="s">
        <v>186</v>
      </c>
      <c r="C226" s="138">
        <f t="shared" ref="C226:G226" si="40">SUM(C227:C231)</f>
        <v>0</v>
      </c>
      <c r="D226" s="138">
        <f t="shared" si="40"/>
        <v>0</v>
      </c>
      <c r="E226" s="133">
        <f t="shared" si="36"/>
        <v>0</v>
      </c>
      <c r="F226" s="134">
        <f t="shared" si="37"/>
        <v>0</v>
      </c>
      <c r="G226" s="138">
        <f t="shared" si="40"/>
        <v>0</v>
      </c>
      <c r="IM226"/>
      <c r="IN226"/>
      <c r="IO226"/>
      <c r="IP226"/>
      <c r="IQ226"/>
    </row>
    <row r="227" s="33" customFormat="1" ht="15" customHeight="1" spans="1:251">
      <c r="A227" s="135">
        <v>2013701</v>
      </c>
      <c r="B227" s="137" t="s">
        <v>63</v>
      </c>
      <c r="C227" s="143"/>
      <c r="D227" s="143"/>
      <c r="E227" s="133">
        <f t="shared" si="36"/>
        <v>0</v>
      </c>
      <c r="F227" s="134">
        <f t="shared" si="37"/>
        <v>0</v>
      </c>
      <c r="G227" s="143"/>
      <c r="IM227"/>
      <c r="IN227"/>
      <c r="IO227"/>
      <c r="IP227"/>
      <c r="IQ227"/>
    </row>
    <row r="228" s="33" customFormat="1" ht="15" customHeight="1" spans="1:251">
      <c r="A228" s="135">
        <v>2013702</v>
      </c>
      <c r="B228" s="137" t="s">
        <v>64</v>
      </c>
      <c r="C228" s="143"/>
      <c r="D228" s="143"/>
      <c r="E228" s="133">
        <f t="shared" si="36"/>
        <v>0</v>
      </c>
      <c r="F228" s="134">
        <f t="shared" si="37"/>
        <v>0</v>
      </c>
      <c r="G228" s="143"/>
      <c r="IM228"/>
      <c r="IN228"/>
      <c r="IO228"/>
      <c r="IP228"/>
      <c r="IQ228"/>
    </row>
    <row r="229" s="33" customFormat="1" ht="15" customHeight="1" spans="1:251">
      <c r="A229" s="135">
        <v>2013703</v>
      </c>
      <c r="B229" s="137" t="s">
        <v>65</v>
      </c>
      <c r="C229" s="143"/>
      <c r="D229" s="143"/>
      <c r="E229" s="133">
        <f t="shared" si="36"/>
        <v>0</v>
      </c>
      <c r="F229" s="134">
        <f t="shared" si="37"/>
        <v>0</v>
      </c>
      <c r="G229" s="143"/>
      <c r="IM229"/>
      <c r="IN229"/>
      <c r="IO229"/>
      <c r="IP229"/>
      <c r="IQ229"/>
    </row>
    <row r="230" s="33" customFormat="1" ht="15" customHeight="1" spans="1:251">
      <c r="A230" s="135">
        <v>2013750</v>
      </c>
      <c r="B230" s="137" t="s">
        <v>72</v>
      </c>
      <c r="C230" s="143"/>
      <c r="D230" s="143"/>
      <c r="E230" s="133">
        <f t="shared" si="36"/>
        <v>0</v>
      </c>
      <c r="F230" s="134">
        <f t="shared" si="37"/>
        <v>0</v>
      </c>
      <c r="G230" s="143"/>
      <c r="IM230"/>
      <c r="IN230"/>
      <c r="IO230"/>
      <c r="IP230"/>
      <c r="IQ230"/>
    </row>
    <row r="231" s="33" customFormat="1" ht="15" customHeight="1" spans="1:251">
      <c r="A231" s="135">
        <v>2013799</v>
      </c>
      <c r="B231" s="137" t="s">
        <v>187</v>
      </c>
      <c r="C231" s="143"/>
      <c r="D231" s="143"/>
      <c r="E231" s="133">
        <f t="shared" si="36"/>
        <v>0</v>
      </c>
      <c r="F231" s="134">
        <f t="shared" si="37"/>
        <v>0</v>
      </c>
      <c r="G231" s="143"/>
      <c r="IM231"/>
      <c r="IN231"/>
      <c r="IO231"/>
      <c r="IP231"/>
      <c r="IQ231"/>
    </row>
    <row r="232" s="33" customFormat="1" ht="15" customHeight="1" spans="1:251">
      <c r="A232" s="135">
        <v>20138</v>
      </c>
      <c r="B232" s="136" t="s">
        <v>188</v>
      </c>
      <c r="C232" s="138">
        <f t="shared" ref="C232:G232" si="41">SUM(C233:C248)</f>
        <v>1246</v>
      </c>
      <c r="D232" s="138">
        <f t="shared" si="41"/>
        <v>1244</v>
      </c>
      <c r="E232" s="133">
        <f t="shared" si="36"/>
        <v>-2</v>
      </c>
      <c r="F232" s="134">
        <f t="shared" si="37"/>
        <v>-0.160513643659711</v>
      </c>
      <c r="G232" s="138">
        <f t="shared" si="41"/>
        <v>1244</v>
      </c>
      <c r="IM232"/>
      <c r="IN232"/>
      <c r="IO232"/>
      <c r="IP232"/>
      <c r="IQ232"/>
    </row>
    <row r="233" s="33" customFormat="1" ht="15" customHeight="1" spans="1:251">
      <c r="A233" s="135">
        <v>2013801</v>
      </c>
      <c r="B233" s="137" t="s">
        <v>63</v>
      </c>
      <c r="C233" s="111">
        <v>763</v>
      </c>
      <c r="D233" s="143">
        <v>680</v>
      </c>
      <c r="E233" s="133">
        <f t="shared" si="36"/>
        <v>-83</v>
      </c>
      <c r="F233" s="134">
        <f t="shared" si="37"/>
        <v>-10.8781127129751</v>
      </c>
      <c r="G233" s="143">
        <v>680</v>
      </c>
      <c r="IM233"/>
      <c r="IN233"/>
      <c r="IO233"/>
      <c r="IP233"/>
      <c r="IQ233"/>
    </row>
    <row r="234" s="33" customFormat="1" ht="15" customHeight="1" spans="1:251">
      <c r="A234" s="135">
        <v>2013802</v>
      </c>
      <c r="B234" s="137" t="s">
        <v>64</v>
      </c>
      <c r="C234" s="111">
        <v>140</v>
      </c>
      <c r="D234" s="143">
        <v>104</v>
      </c>
      <c r="E234" s="133">
        <f t="shared" si="36"/>
        <v>-36</v>
      </c>
      <c r="F234" s="134">
        <f t="shared" si="37"/>
        <v>-25.7142857142857</v>
      </c>
      <c r="G234" s="143">
        <v>104</v>
      </c>
      <c r="IM234"/>
      <c r="IN234"/>
      <c r="IO234"/>
      <c r="IP234"/>
      <c r="IQ234"/>
    </row>
    <row r="235" s="33" customFormat="1" ht="15" customHeight="1" spans="1:251">
      <c r="A235" s="135">
        <v>2013803</v>
      </c>
      <c r="B235" s="137" t="s">
        <v>65</v>
      </c>
      <c r="C235" s="111">
        <v>0</v>
      </c>
      <c r="D235" s="143"/>
      <c r="E235" s="133">
        <f t="shared" si="36"/>
        <v>0</v>
      </c>
      <c r="F235" s="134">
        <f t="shared" si="37"/>
        <v>0</v>
      </c>
      <c r="G235" s="143"/>
      <c r="IM235"/>
      <c r="IN235"/>
      <c r="IO235"/>
      <c r="IP235"/>
      <c r="IQ235"/>
    </row>
    <row r="236" s="33" customFormat="1" ht="15" customHeight="1" spans="1:251">
      <c r="A236" s="135">
        <v>2013804</v>
      </c>
      <c r="B236" s="137" t="s">
        <v>189</v>
      </c>
      <c r="C236" s="111">
        <v>19</v>
      </c>
      <c r="D236" s="143">
        <v>20</v>
      </c>
      <c r="E236" s="133">
        <f t="shared" si="36"/>
        <v>1</v>
      </c>
      <c r="F236" s="134">
        <f t="shared" si="37"/>
        <v>5.26315789473684</v>
      </c>
      <c r="G236" s="143">
        <v>20</v>
      </c>
      <c r="IM236"/>
      <c r="IN236"/>
      <c r="IO236"/>
      <c r="IP236"/>
      <c r="IQ236"/>
    </row>
    <row r="237" s="33" customFormat="1" ht="15" customHeight="1" spans="1:251">
      <c r="A237" s="135">
        <v>2013805</v>
      </c>
      <c r="B237" s="137" t="s">
        <v>190</v>
      </c>
      <c r="C237" s="111"/>
      <c r="D237" s="143">
        <v>284</v>
      </c>
      <c r="E237" s="133">
        <f t="shared" si="36"/>
        <v>284</v>
      </c>
      <c r="F237" s="134">
        <f t="shared" si="37"/>
        <v>0</v>
      </c>
      <c r="G237" s="143">
        <v>284</v>
      </c>
      <c r="IM237"/>
      <c r="IN237"/>
      <c r="IO237"/>
      <c r="IP237"/>
      <c r="IQ237"/>
    </row>
    <row r="238" s="33" customFormat="1" ht="15" customHeight="1" spans="1:251">
      <c r="A238" s="135">
        <v>2013806</v>
      </c>
      <c r="B238" s="137" t="s">
        <v>191</v>
      </c>
      <c r="C238" s="111">
        <v>0</v>
      </c>
      <c r="D238" s="143"/>
      <c r="E238" s="133">
        <f t="shared" si="36"/>
        <v>0</v>
      </c>
      <c r="F238" s="134">
        <f t="shared" si="37"/>
        <v>0</v>
      </c>
      <c r="G238" s="143"/>
      <c r="IM238"/>
      <c r="IN238"/>
      <c r="IO238"/>
      <c r="IP238"/>
      <c r="IQ238"/>
    </row>
    <row r="239" s="33" customFormat="1" ht="15" customHeight="1" spans="1:251">
      <c r="A239" s="135">
        <v>2013807</v>
      </c>
      <c r="B239" s="137" t="s">
        <v>192</v>
      </c>
      <c r="C239" s="111">
        <v>0</v>
      </c>
      <c r="D239" s="143"/>
      <c r="E239" s="133">
        <f t="shared" si="36"/>
        <v>0</v>
      </c>
      <c r="F239" s="134">
        <f t="shared" si="37"/>
        <v>0</v>
      </c>
      <c r="G239" s="143"/>
      <c r="IM239"/>
      <c r="IN239"/>
      <c r="IO239"/>
      <c r="IP239"/>
      <c r="IQ239"/>
    </row>
    <row r="240" s="33" customFormat="1" ht="15" customHeight="1" spans="1:251">
      <c r="A240" s="135">
        <v>2013808</v>
      </c>
      <c r="B240" s="137" t="s">
        <v>105</v>
      </c>
      <c r="C240" s="111">
        <v>254</v>
      </c>
      <c r="D240" s="143"/>
      <c r="E240" s="133">
        <f t="shared" si="36"/>
        <v>-254</v>
      </c>
      <c r="F240" s="134">
        <f t="shared" si="37"/>
        <v>-100</v>
      </c>
      <c r="G240" s="143"/>
      <c r="IM240"/>
      <c r="IN240"/>
      <c r="IO240"/>
      <c r="IP240"/>
      <c r="IQ240"/>
    </row>
    <row r="241" s="33" customFormat="1" ht="15" customHeight="1" spans="1:251">
      <c r="A241" s="135">
        <v>2013809</v>
      </c>
      <c r="B241" s="137" t="s">
        <v>193</v>
      </c>
      <c r="C241" s="143"/>
      <c r="D241" s="143"/>
      <c r="E241" s="133">
        <f t="shared" si="36"/>
        <v>0</v>
      </c>
      <c r="F241" s="134">
        <f t="shared" si="37"/>
        <v>0</v>
      </c>
      <c r="G241" s="143"/>
      <c r="IM241"/>
      <c r="IN241"/>
      <c r="IO241"/>
      <c r="IP241"/>
      <c r="IQ241"/>
    </row>
    <row r="242" s="33" customFormat="1" ht="15" customHeight="1" spans="1:251">
      <c r="A242" s="135">
        <v>2013810</v>
      </c>
      <c r="B242" s="137" t="s">
        <v>194</v>
      </c>
      <c r="C242" s="143"/>
      <c r="D242" s="143"/>
      <c r="E242" s="133">
        <f t="shared" si="36"/>
        <v>0</v>
      </c>
      <c r="F242" s="134">
        <f t="shared" si="37"/>
        <v>0</v>
      </c>
      <c r="G242" s="143"/>
      <c r="IM242"/>
      <c r="IN242"/>
      <c r="IO242"/>
      <c r="IP242"/>
      <c r="IQ242"/>
    </row>
    <row r="243" s="33" customFormat="1" ht="15" customHeight="1" spans="1:251">
      <c r="A243" s="135">
        <v>2013811</v>
      </c>
      <c r="B243" s="137" t="s">
        <v>195</v>
      </c>
      <c r="C243" s="143"/>
      <c r="D243" s="143">
        <v>25</v>
      </c>
      <c r="E243" s="133">
        <f t="shared" si="36"/>
        <v>25</v>
      </c>
      <c r="F243" s="134">
        <f t="shared" si="37"/>
        <v>0</v>
      </c>
      <c r="G243" s="143">
        <v>25</v>
      </c>
      <c r="IM243"/>
      <c r="IN243"/>
      <c r="IO243"/>
      <c r="IP243"/>
      <c r="IQ243"/>
    </row>
    <row r="244" s="33" customFormat="1" ht="15" customHeight="1" spans="1:251">
      <c r="A244" s="135">
        <v>2013812</v>
      </c>
      <c r="B244" s="137" t="s">
        <v>196</v>
      </c>
      <c r="C244" s="143">
        <v>10</v>
      </c>
      <c r="D244" s="143">
        <v>10</v>
      </c>
      <c r="E244" s="133">
        <f t="shared" si="36"/>
        <v>0</v>
      </c>
      <c r="F244" s="134">
        <f t="shared" si="37"/>
        <v>0</v>
      </c>
      <c r="G244" s="143">
        <v>10</v>
      </c>
      <c r="IM244"/>
      <c r="IN244"/>
      <c r="IO244"/>
      <c r="IP244"/>
      <c r="IQ244"/>
    </row>
    <row r="245" s="33" customFormat="1" ht="15" customHeight="1" spans="1:251">
      <c r="A245" s="135">
        <v>2013813</v>
      </c>
      <c r="B245" s="137" t="s">
        <v>197</v>
      </c>
      <c r="C245" s="143"/>
      <c r="D245" s="143"/>
      <c r="E245" s="133">
        <f t="shared" si="36"/>
        <v>0</v>
      </c>
      <c r="F245" s="134">
        <f t="shared" si="37"/>
        <v>0</v>
      </c>
      <c r="G245" s="143"/>
      <c r="IM245"/>
      <c r="IN245"/>
      <c r="IO245"/>
      <c r="IP245"/>
      <c r="IQ245"/>
    </row>
    <row r="246" s="33" customFormat="1" ht="15" customHeight="1" spans="1:251">
      <c r="A246" s="135">
        <v>2013814</v>
      </c>
      <c r="B246" s="137" t="s">
        <v>198</v>
      </c>
      <c r="C246" s="143"/>
      <c r="D246" s="143"/>
      <c r="E246" s="133">
        <f t="shared" si="36"/>
        <v>0</v>
      </c>
      <c r="F246" s="134">
        <f t="shared" si="37"/>
        <v>0</v>
      </c>
      <c r="G246" s="143"/>
      <c r="IM246"/>
      <c r="IN246"/>
      <c r="IO246"/>
      <c r="IP246"/>
      <c r="IQ246"/>
    </row>
    <row r="247" s="33" customFormat="1" ht="15" customHeight="1" spans="1:251">
      <c r="A247" s="135">
        <v>2013850</v>
      </c>
      <c r="B247" s="137" t="s">
        <v>72</v>
      </c>
      <c r="C247" s="143">
        <v>60</v>
      </c>
      <c r="D247" s="143">
        <v>61</v>
      </c>
      <c r="E247" s="133">
        <f t="shared" si="36"/>
        <v>1</v>
      </c>
      <c r="F247" s="134">
        <f t="shared" si="37"/>
        <v>1.66666666666667</v>
      </c>
      <c r="G247" s="143">
        <v>61</v>
      </c>
      <c r="IM247"/>
      <c r="IN247"/>
      <c r="IO247"/>
      <c r="IP247"/>
      <c r="IQ247"/>
    </row>
    <row r="248" s="33" customFormat="1" ht="15" customHeight="1" spans="1:251">
      <c r="A248" s="135">
        <v>2013899</v>
      </c>
      <c r="B248" s="137" t="s">
        <v>199</v>
      </c>
      <c r="C248" s="143"/>
      <c r="D248" s="143">
        <v>60</v>
      </c>
      <c r="E248" s="133">
        <f t="shared" si="36"/>
        <v>60</v>
      </c>
      <c r="F248" s="134">
        <f t="shared" si="37"/>
        <v>0</v>
      </c>
      <c r="G248" s="143">
        <v>60</v>
      </c>
      <c r="IM248"/>
      <c r="IN248"/>
      <c r="IO248"/>
      <c r="IP248"/>
      <c r="IQ248"/>
    </row>
    <row r="249" s="33" customFormat="1" ht="15" customHeight="1" spans="1:251">
      <c r="A249" s="135">
        <v>20199</v>
      </c>
      <c r="B249" s="136" t="s">
        <v>200</v>
      </c>
      <c r="C249" s="142">
        <f t="shared" ref="C249:G249" si="42">SUM(C250:C251)</f>
        <v>90</v>
      </c>
      <c r="D249" s="142">
        <f t="shared" si="42"/>
        <v>227</v>
      </c>
      <c r="E249" s="133">
        <f t="shared" si="36"/>
        <v>137</v>
      </c>
      <c r="F249" s="134">
        <f t="shared" si="37"/>
        <v>152.222222222222</v>
      </c>
      <c r="G249" s="142">
        <f t="shared" si="42"/>
        <v>227</v>
      </c>
      <c r="IM249"/>
      <c r="IN249"/>
      <c r="IO249"/>
      <c r="IP249"/>
      <c r="IQ249"/>
    </row>
    <row r="250" s="33" customFormat="1" ht="15" customHeight="1" spans="1:251">
      <c r="A250" s="135">
        <v>2019901</v>
      </c>
      <c r="B250" s="137" t="s">
        <v>201</v>
      </c>
      <c r="C250" s="143"/>
      <c r="D250" s="143"/>
      <c r="E250" s="133">
        <f t="shared" si="36"/>
        <v>0</v>
      </c>
      <c r="F250" s="134">
        <f t="shared" si="37"/>
        <v>0</v>
      </c>
      <c r="G250" s="143"/>
      <c r="IM250"/>
      <c r="IN250"/>
      <c r="IO250"/>
      <c r="IP250"/>
      <c r="IQ250"/>
    </row>
    <row r="251" s="33" customFormat="1" ht="15" customHeight="1" spans="1:251">
      <c r="A251" s="135">
        <v>2019999</v>
      </c>
      <c r="B251" s="137" t="s">
        <v>202</v>
      </c>
      <c r="C251" s="143">
        <v>90</v>
      </c>
      <c r="D251" s="143">
        <v>227</v>
      </c>
      <c r="E251" s="133">
        <f t="shared" si="36"/>
        <v>137</v>
      </c>
      <c r="F251" s="134">
        <f t="shared" si="37"/>
        <v>152.222222222222</v>
      </c>
      <c r="G251" s="143">
        <v>227</v>
      </c>
      <c r="IM251"/>
      <c r="IN251"/>
      <c r="IO251"/>
      <c r="IP251"/>
      <c r="IQ251"/>
    </row>
    <row r="252" s="33" customFormat="1" ht="15" customHeight="1" spans="1:251">
      <c r="A252" s="135">
        <v>202</v>
      </c>
      <c r="B252" s="136" t="s">
        <v>203</v>
      </c>
      <c r="C252" s="142">
        <f t="shared" ref="C252:G252" si="43">C253+C260+C263+C266+C272+C276+C278+C289</f>
        <v>0</v>
      </c>
      <c r="D252" s="142">
        <f t="shared" si="43"/>
        <v>0</v>
      </c>
      <c r="E252" s="133">
        <f t="shared" si="36"/>
        <v>0</v>
      </c>
      <c r="F252" s="134">
        <f t="shared" si="37"/>
        <v>0</v>
      </c>
      <c r="G252" s="142">
        <f t="shared" si="43"/>
        <v>0</v>
      </c>
      <c r="IM252"/>
      <c r="IN252"/>
      <c r="IO252"/>
      <c r="IP252"/>
      <c r="IQ252"/>
    </row>
    <row r="253" s="33" customFormat="1" ht="15" customHeight="1" spans="1:251">
      <c r="A253" s="135">
        <v>20201</v>
      </c>
      <c r="B253" s="136" t="s">
        <v>204</v>
      </c>
      <c r="C253" s="142">
        <f t="shared" ref="C253:G253" si="44">SUM(C254:C259)</f>
        <v>0</v>
      </c>
      <c r="D253" s="142">
        <f t="shared" si="44"/>
        <v>0</v>
      </c>
      <c r="E253" s="133">
        <f t="shared" si="36"/>
        <v>0</v>
      </c>
      <c r="F253" s="134">
        <f t="shared" si="37"/>
        <v>0</v>
      </c>
      <c r="G253" s="142">
        <f t="shared" si="44"/>
        <v>0</v>
      </c>
      <c r="IM253"/>
      <c r="IN253"/>
      <c r="IO253"/>
      <c r="IP253"/>
      <c r="IQ253"/>
    </row>
    <row r="254" s="33" customFormat="1" ht="15" customHeight="1" spans="1:251">
      <c r="A254" s="135">
        <v>2020101</v>
      </c>
      <c r="B254" s="137" t="s">
        <v>63</v>
      </c>
      <c r="C254" s="143"/>
      <c r="D254" s="143"/>
      <c r="E254" s="133">
        <f t="shared" si="36"/>
        <v>0</v>
      </c>
      <c r="F254" s="134">
        <f t="shared" si="37"/>
        <v>0</v>
      </c>
      <c r="G254" s="143"/>
      <c r="IM254"/>
      <c r="IN254"/>
      <c r="IO254"/>
      <c r="IP254"/>
      <c r="IQ254"/>
    </row>
    <row r="255" s="33" customFormat="1" ht="15" customHeight="1" spans="1:251">
      <c r="A255" s="135">
        <v>2020102</v>
      </c>
      <c r="B255" s="137" t="s">
        <v>64</v>
      </c>
      <c r="C255" s="143"/>
      <c r="D255" s="143"/>
      <c r="E255" s="133">
        <f t="shared" si="36"/>
        <v>0</v>
      </c>
      <c r="F255" s="134">
        <f t="shared" si="37"/>
        <v>0</v>
      </c>
      <c r="G255" s="143"/>
      <c r="IM255"/>
      <c r="IN255"/>
      <c r="IO255"/>
      <c r="IP255"/>
      <c r="IQ255"/>
    </row>
    <row r="256" s="33" customFormat="1" ht="15" customHeight="1" spans="1:251">
      <c r="A256" s="135">
        <v>2020103</v>
      </c>
      <c r="B256" s="137" t="s">
        <v>65</v>
      </c>
      <c r="C256" s="143"/>
      <c r="D256" s="143"/>
      <c r="E256" s="133">
        <f t="shared" si="36"/>
        <v>0</v>
      </c>
      <c r="F256" s="134">
        <f t="shared" si="37"/>
        <v>0</v>
      </c>
      <c r="G256" s="143"/>
      <c r="IM256"/>
      <c r="IN256"/>
      <c r="IO256"/>
      <c r="IP256"/>
      <c r="IQ256"/>
    </row>
    <row r="257" s="33" customFormat="1" ht="15" customHeight="1" spans="1:251">
      <c r="A257" s="135">
        <v>2020104</v>
      </c>
      <c r="B257" s="137" t="s">
        <v>171</v>
      </c>
      <c r="C257" s="143"/>
      <c r="D257" s="143"/>
      <c r="E257" s="133">
        <f t="shared" si="36"/>
        <v>0</v>
      </c>
      <c r="F257" s="134">
        <f t="shared" si="37"/>
        <v>0</v>
      </c>
      <c r="G257" s="143"/>
      <c r="IM257"/>
      <c r="IN257"/>
      <c r="IO257"/>
      <c r="IP257"/>
      <c r="IQ257"/>
    </row>
    <row r="258" s="33" customFormat="1" ht="15" customHeight="1" spans="1:251">
      <c r="A258" s="135">
        <v>2020150</v>
      </c>
      <c r="B258" s="137" t="s">
        <v>72</v>
      </c>
      <c r="C258" s="143"/>
      <c r="D258" s="143"/>
      <c r="E258" s="133">
        <f t="shared" si="36"/>
        <v>0</v>
      </c>
      <c r="F258" s="134">
        <f t="shared" si="37"/>
        <v>0</v>
      </c>
      <c r="G258" s="143"/>
      <c r="IM258"/>
      <c r="IN258"/>
      <c r="IO258"/>
      <c r="IP258"/>
      <c r="IQ258"/>
    </row>
    <row r="259" s="33" customFormat="1" ht="15" customHeight="1" spans="1:251">
      <c r="A259" s="135">
        <v>2020199</v>
      </c>
      <c r="B259" s="137" t="s">
        <v>205</v>
      </c>
      <c r="C259" s="143"/>
      <c r="D259" s="143"/>
      <c r="E259" s="133">
        <f t="shared" si="36"/>
        <v>0</v>
      </c>
      <c r="F259" s="134">
        <f t="shared" si="37"/>
        <v>0</v>
      </c>
      <c r="G259" s="143"/>
      <c r="IM259"/>
      <c r="IN259"/>
      <c r="IO259"/>
      <c r="IP259"/>
      <c r="IQ259"/>
    </row>
    <row r="260" s="33" customFormat="1" ht="15" customHeight="1" spans="1:251">
      <c r="A260" s="135">
        <v>20202</v>
      </c>
      <c r="B260" s="136" t="s">
        <v>206</v>
      </c>
      <c r="C260" s="142">
        <f t="shared" ref="C260:G260" si="45">SUM(C261:C262)</f>
        <v>0</v>
      </c>
      <c r="D260" s="142">
        <f t="shared" si="45"/>
        <v>0</v>
      </c>
      <c r="E260" s="133">
        <f t="shared" si="36"/>
        <v>0</v>
      </c>
      <c r="F260" s="134">
        <f t="shared" si="37"/>
        <v>0</v>
      </c>
      <c r="G260" s="142">
        <f t="shared" si="45"/>
        <v>0</v>
      </c>
      <c r="IM260"/>
      <c r="IN260"/>
      <c r="IO260"/>
      <c r="IP260"/>
      <c r="IQ260"/>
    </row>
    <row r="261" s="33" customFormat="1" ht="15" customHeight="1" spans="1:251">
      <c r="A261" s="135">
        <v>2020201</v>
      </c>
      <c r="B261" s="137" t="s">
        <v>207</v>
      </c>
      <c r="C261" s="143"/>
      <c r="D261" s="143"/>
      <c r="E261" s="133">
        <f t="shared" si="36"/>
        <v>0</v>
      </c>
      <c r="F261" s="134">
        <f t="shared" si="37"/>
        <v>0</v>
      </c>
      <c r="G261" s="143"/>
      <c r="IM261"/>
      <c r="IN261"/>
      <c r="IO261"/>
      <c r="IP261"/>
      <c r="IQ261"/>
    </row>
    <row r="262" s="33" customFormat="1" ht="15" customHeight="1" spans="1:251">
      <c r="A262" s="135">
        <v>2020202</v>
      </c>
      <c r="B262" s="137" t="s">
        <v>208</v>
      </c>
      <c r="C262" s="143"/>
      <c r="D262" s="143"/>
      <c r="E262" s="133">
        <f t="shared" si="36"/>
        <v>0</v>
      </c>
      <c r="F262" s="134">
        <f t="shared" si="37"/>
        <v>0</v>
      </c>
      <c r="G262" s="143"/>
      <c r="IM262"/>
      <c r="IN262"/>
      <c r="IO262"/>
      <c r="IP262"/>
      <c r="IQ262"/>
    </row>
    <row r="263" s="33" customFormat="1" ht="15" customHeight="1" spans="1:251">
      <c r="A263" s="135" t="s">
        <v>209</v>
      </c>
      <c r="B263" s="136" t="s">
        <v>210</v>
      </c>
      <c r="C263" s="142">
        <f t="shared" ref="C263:G263" si="46">SUM(C264:C265)</f>
        <v>0</v>
      </c>
      <c r="D263" s="142">
        <f t="shared" si="46"/>
        <v>0</v>
      </c>
      <c r="E263" s="133">
        <f t="shared" si="36"/>
        <v>0</v>
      </c>
      <c r="F263" s="134">
        <f t="shared" si="37"/>
        <v>0</v>
      </c>
      <c r="G263" s="142">
        <f t="shared" si="46"/>
        <v>0</v>
      </c>
      <c r="IM263"/>
      <c r="IN263"/>
      <c r="IO263"/>
      <c r="IP263"/>
      <c r="IQ263"/>
    </row>
    <row r="264" s="33" customFormat="1" ht="15" customHeight="1" spans="1:251">
      <c r="A264" s="135" t="s">
        <v>211</v>
      </c>
      <c r="B264" s="137" t="s">
        <v>212</v>
      </c>
      <c r="C264" s="143"/>
      <c r="D264" s="143"/>
      <c r="E264" s="133">
        <f t="shared" si="36"/>
        <v>0</v>
      </c>
      <c r="F264" s="134">
        <f t="shared" si="37"/>
        <v>0</v>
      </c>
      <c r="G264" s="143"/>
      <c r="IM264"/>
      <c r="IN264"/>
      <c r="IO264"/>
      <c r="IP264"/>
      <c r="IQ264"/>
    </row>
    <row r="265" s="33" customFormat="1" ht="15" customHeight="1" spans="1:251">
      <c r="A265" s="135" t="s">
        <v>213</v>
      </c>
      <c r="B265" s="137" t="s">
        <v>214</v>
      </c>
      <c r="C265" s="143"/>
      <c r="D265" s="143"/>
      <c r="E265" s="133">
        <f t="shared" si="36"/>
        <v>0</v>
      </c>
      <c r="F265" s="134">
        <f t="shared" si="37"/>
        <v>0</v>
      </c>
      <c r="G265" s="143"/>
      <c r="IM265"/>
      <c r="IN265"/>
      <c r="IO265"/>
      <c r="IP265"/>
      <c r="IQ265"/>
    </row>
    <row r="266" s="33" customFormat="1" ht="15" customHeight="1" spans="1:251">
      <c r="A266" s="135" t="s">
        <v>215</v>
      </c>
      <c r="B266" s="136" t="s">
        <v>216</v>
      </c>
      <c r="C266" s="142">
        <f t="shared" ref="C266:G266" si="47">SUM(C267:C271)</f>
        <v>0</v>
      </c>
      <c r="D266" s="142">
        <f t="shared" si="47"/>
        <v>0</v>
      </c>
      <c r="E266" s="133">
        <f t="shared" si="36"/>
        <v>0</v>
      </c>
      <c r="F266" s="134">
        <f t="shared" si="37"/>
        <v>0</v>
      </c>
      <c r="G266" s="142">
        <f t="shared" si="47"/>
        <v>0</v>
      </c>
      <c r="IM266"/>
      <c r="IN266"/>
      <c r="IO266"/>
      <c r="IP266"/>
      <c r="IQ266"/>
    </row>
    <row r="267" s="33" customFormat="1" ht="15" customHeight="1" spans="1:251">
      <c r="A267" s="135">
        <v>2020401</v>
      </c>
      <c r="B267" s="137" t="s">
        <v>217</v>
      </c>
      <c r="C267" s="143"/>
      <c r="D267" s="143"/>
      <c r="E267" s="133">
        <f t="shared" si="36"/>
        <v>0</v>
      </c>
      <c r="F267" s="134">
        <f t="shared" si="37"/>
        <v>0</v>
      </c>
      <c r="G267" s="143"/>
      <c r="IM267"/>
      <c r="IN267"/>
      <c r="IO267"/>
      <c r="IP267"/>
      <c r="IQ267"/>
    </row>
    <row r="268" s="33" customFormat="1" ht="15" customHeight="1" spans="1:251">
      <c r="A268" s="135">
        <v>2020402</v>
      </c>
      <c r="B268" s="137" t="s">
        <v>218</v>
      </c>
      <c r="C268" s="143"/>
      <c r="D268" s="143"/>
      <c r="E268" s="133">
        <f t="shared" si="36"/>
        <v>0</v>
      </c>
      <c r="F268" s="134">
        <f t="shared" si="37"/>
        <v>0</v>
      </c>
      <c r="G268" s="143"/>
      <c r="IM268"/>
      <c r="IN268"/>
      <c r="IO268"/>
      <c r="IP268"/>
      <c r="IQ268"/>
    </row>
    <row r="269" s="33" customFormat="1" ht="15" customHeight="1" spans="1:251">
      <c r="A269" s="135">
        <v>2020403</v>
      </c>
      <c r="B269" s="137" t="s">
        <v>219</v>
      </c>
      <c r="C269" s="143"/>
      <c r="D269" s="143"/>
      <c r="E269" s="133">
        <f t="shared" si="36"/>
        <v>0</v>
      </c>
      <c r="F269" s="134">
        <f t="shared" si="37"/>
        <v>0</v>
      </c>
      <c r="G269" s="143"/>
      <c r="IM269"/>
      <c r="IN269"/>
      <c r="IO269"/>
      <c r="IP269"/>
      <c r="IQ269"/>
    </row>
    <row r="270" s="33" customFormat="1" ht="15" customHeight="1" spans="1:251">
      <c r="A270" s="135">
        <v>2020404</v>
      </c>
      <c r="B270" s="137" t="s">
        <v>220</v>
      </c>
      <c r="C270" s="143"/>
      <c r="D270" s="143"/>
      <c r="E270" s="133">
        <f t="shared" si="36"/>
        <v>0</v>
      </c>
      <c r="F270" s="134">
        <f t="shared" si="37"/>
        <v>0</v>
      </c>
      <c r="G270" s="143"/>
      <c r="IM270"/>
      <c r="IN270"/>
      <c r="IO270"/>
      <c r="IP270"/>
      <c r="IQ270"/>
    </row>
    <row r="271" s="33" customFormat="1" ht="15" customHeight="1" spans="1:251">
      <c r="A271" s="135">
        <v>2020499</v>
      </c>
      <c r="B271" s="137" t="s">
        <v>221</v>
      </c>
      <c r="C271" s="143"/>
      <c r="D271" s="143"/>
      <c r="E271" s="133">
        <f t="shared" si="36"/>
        <v>0</v>
      </c>
      <c r="F271" s="134">
        <f t="shared" si="37"/>
        <v>0</v>
      </c>
      <c r="G271" s="143"/>
      <c r="IM271"/>
      <c r="IN271"/>
      <c r="IO271"/>
      <c r="IP271"/>
      <c r="IQ271"/>
    </row>
    <row r="272" s="33" customFormat="1" ht="15" customHeight="1" spans="1:251">
      <c r="A272" s="135">
        <v>20205</v>
      </c>
      <c r="B272" s="136" t="s">
        <v>222</v>
      </c>
      <c r="C272" s="142">
        <f t="shared" ref="C272:G272" si="48">SUM(C273:C275)</f>
        <v>0</v>
      </c>
      <c r="D272" s="142">
        <f t="shared" si="48"/>
        <v>0</v>
      </c>
      <c r="E272" s="133">
        <f t="shared" si="36"/>
        <v>0</v>
      </c>
      <c r="F272" s="134">
        <f t="shared" si="37"/>
        <v>0</v>
      </c>
      <c r="G272" s="142">
        <f t="shared" si="48"/>
        <v>0</v>
      </c>
      <c r="IM272"/>
      <c r="IN272"/>
      <c r="IO272"/>
      <c r="IP272"/>
      <c r="IQ272"/>
    </row>
    <row r="273" s="33" customFormat="1" ht="15" customHeight="1" spans="1:251">
      <c r="A273" s="135">
        <v>2020503</v>
      </c>
      <c r="B273" s="137" t="s">
        <v>223</v>
      </c>
      <c r="C273" s="143"/>
      <c r="D273" s="143"/>
      <c r="E273" s="133">
        <f t="shared" si="36"/>
        <v>0</v>
      </c>
      <c r="F273" s="134">
        <f t="shared" si="37"/>
        <v>0</v>
      </c>
      <c r="G273" s="143"/>
      <c r="IM273"/>
      <c r="IN273"/>
      <c r="IO273"/>
      <c r="IP273"/>
      <c r="IQ273"/>
    </row>
    <row r="274" s="33" customFormat="1" ht="15" customHeight="1" spans="1:251">
      <c r="A274" s="135">
        <v>2020504</v>
      </c>
      <c r="B274" s="137" t="s">
        <v>224</v>
      </c>
      <c r="C274" s="143"/>
      <c r="D274" s="143"/>
      <c r="E274" s="133">
        <f t="shared" si="36"/>
        <v>0</v>
      </c>
      <c r="F274" s="134">
        <f t="shared" si="37"/>
        <v>0</v>
      </c>
      <c r="G274" s="143"/>
      <c r="IM274"/>
      <c r="IN274"/>
      <c r="IO274"/>
      <c r="IP274"/>
      <c r="IQ274"/>
    </row>
    <row r="275" s="33" customFormat="1" ht="15" customHeight="1" spans="1:251">
      <c r="A275" s="135">
        <v>2020599</v>
      </c>
      <c r="B275" s="137" t="s">
        <v>225</v>
      </c>
      <c r="C275" s="143"/>
      <c r="D275" s="143"/>
      <c r="E275" s="133">
        <f t="shared" si="36"/>
        <v>0</v>
      </c>
      <c r="F275" s="134">
        <f t="shared" si="37"/>
        <v>0</v>
      </c>
      <c r="G275" s="143"/>
      <c r="IM275"/>
      <c r="IN275"/>
      <c r="IO275"/>
      <c r="IP275"/>
      <c r="IQ275"/>
    </row>
    <row r="276" s="33" customFormat="1" ht="15" customHeight="1" spans="1:251">
      <c r="A276" s="135">
        <v>20206</v>
      </c>
      <c r="B276" s="136" t="s">
        <v>226</v>
      </c>
      <c r="C276" s="142">
        <f t="shared" ref="C276:G276" si="49">SUM(C277)</f>
        <v>0</v>
      </c>
      <c r="D276" s="142">
        <f t="shared" si="49"/>
        <v>0</v>
      </c>
      <c r="E276" s="133">
        <f t="shared" ref="E276:E282" si="50">D276-C276</f>
        <v>0</v>
      </c>
      <c r="F276" s="134">
        <f t="shared" ref="F276:F282" si="51">IF(C276=0,,E276/C276*100)</f>
        <v>0</v>
      </c>
      <c r="G276" s="142">
        <f t="shared" si="49"/>
        <v>0</v>
      </c>
      <c r="IM276"/>
      <c r="IN276"/>
      <c r="IO276"/>
      <c r="IP276"/>
      <c r="IQ276"/>
    </row>
    <row r="277" s="33" customFormat="1" ht="15" customHeight="1" spans="1:251">
      <c r="A277" s="135">
        <v>2020601</v>
      </c>
      <c r="B277" s="137" t="s">
        <v>227</v>
      </c>
      <c r="C277" s="143"/>
      <c r="D277" s="143"/>
      <c r="E277" s="133">
        <f t="shared" si="50"/>
        <v>0</v>
      </c>
      <c r="F277" s="134">
        <f t="shared" si="51"/>
        <v>0</v>
      </c>
      <c r="G277" s="143"/>
      <c r="IM277"/>
      <c r="IN277"/>
      <c r="IO277"/>
      <c r="IP277"/>
      <c r="IQ277"/>
    </row>
    <row r="278" s="33" customFormat="1" ht="15" customHeight="1" spans="1:251">
      <c r="A278" s="135">
        <v>20207</v>
      </c>
      <c r="B278" s="136" t="s">
        <v>228</v>
      </c>
      <c r="C278" s="142">
        <f t="shared" ref="C278:G278" si="52">SUM(C279:C282)</f>
        <v>0</v>
      </c>
      <c r="D278" s="142">
        <f t="shared" si="52"/>
        <v>0</v>
      </c>
      <c r="E278" s="133">
        <f t="shared" si="50"/>
        <v>0</v>
      </c>
      <c r="F278" s="134">
        <f t="shared" si="51"/>
        <v>0</v>
      </c>
      <c r="G278" s="142">
        <f t="shared" si="52"/>
        <v>0</v>
      </c>
      <c r="IM278"/>
      <c r="IN278"/>
      <c r="IO278"/>
      <c r="IP278"/>
      <c r="IQ278"/>
    </row>
    <row r="279" s="33" customFormat="1" ht="15" customHeight="1" spans="1:251">
      <c r="A279" s="135">
        <v>2020701</v>
      </c>
      <c r="B279" s="137" t="s">
        <v>229</v>
      </c>
      <c r="C279" s="143"/>
      <c r="D279" s="143"/>
      <c r="E279" s="133">
        <f t="shared" si="50"/>
        <v>0</v>
      </c>
      <c r="F279" s="134">
        <f t="shared" si="51"/>
        <v>0</v>
      </c>
      <c r="G279" s="143"/>
      <c r="IM279"/>
      <c r="IN279"/>
      <c r="IO279"/>
      <c r="IP279"/>
      <c r="IQ279"/>
    </row>
    <row r="280" s="33" customFormat="1" ht="15" customHeight="1" spans="1:251">
      <c r="A280" s="135">
        <v>2020702</v>
      </c>
      <c r="B280" s="137" t="s">
        <v>230</v>
      </c>
      <c r="C280" s="143"/>
      <c r="D280" s="143"/>
      <c r="E280" s="133">
        <f t="shared" si="50"/>
        <v>0</v>
      </c>
      <c r="F280" s="134">
        <f t="shared" si="51"/>
        <v>0</v>
      </c>
      <c r="G280" s="143"/>
      <c r="IM280"/>
      <c r="IN280"/>
      <c r="IO280"/>
      <c r="IP280"/>
      <c r="IQ280"/>
    </row>
    <row r="281" s="33" customFormat="1" ht="15" customHeight="1" spans="1:251">
      <c r="A281" s="135">
        <v>2020703</v>
      </c>
      <c r="B281" s="137" t="s">
        <v>231</v>
      </c>
      <c r="C281" s="143"/>
      <c r="D281" s="143"/>
      <c r="E281" s="133">
        <f t="shared" si="50"/>
        <v>0</v>
      </c>
      <c r="F281" s="134">
        <f t="shared" si="51"/>
        <v>0</v>
      </c>
      <c r="G281" s="143"/>
      <c r="IM281"/>
      <c r="IN281"/>
      <c r="IO281"/>
      <c r="IP281"/>
      <c r="IQ281"/>
    </row>
    <row r="282" s="33" customFormat="1" ht="15" customHeight="1" spans="1:251">
      <c r="A282" s="135">
        <v>2020799</v>
      </c>
      <c r="B282" s="137" t="s">
        <v>232</v>
      </c>
      <c r="C282" s="143"/>
      <c r="D282" s="143"/>
      <c r="E282" s="133">
        <f t="shared" si="50"/>
        <v>0</v>
      </c>
      <c r="F282" s="134">
        <f t="shared" si="51"/>
        <v>0</v>
      </c>
      <c r="G282" s="143"/>
      <c r="IM282"/>
      <c r="IN282"/>
      <c r="IO282"/>
      <c r="IP282"/>
      <c r="IQ282"/>
    </row>
    <row r="283" s="33" customFormat="1" ht="15" customHeight="1" spans="1:251">
      <c r="A283" s="135">
        <v>20208</v>
      </c>
      <c r="B283" s="136" t="s">
        <v>233</v>
      </c>
      <c r="C283" s="143"/>
      <c r="D283" s="143"/>
      <c r="E283" s="133"/>
      <c r="F283" s="134"/>
      <c r="G283" s="143"/>
      <c r="IM283"/>
      <c r="IN283"/>
      <c r="IO283"/>
      <c r="IP283"/>
      <c r="IQ283"/>
    </row>
    <row r="284" s="33" customFormat="1" ht="15" customHeight="1" spans="1:251">
      <c r="A284" s="135">
        <v>2020801</v>
      </c>
      <c r="B284" s="137" t="s">
        <v>63</v>
      </c>
      <c r="C284" s="143"/>
      <c r="D284" s="143"/>
      <c r="E284" s="133"/>
      <c r="F284" s="134"/>
      <c r="G284" s="143"/>
      <c r="IM284"/>
      <c r="IN284"/>
      <c r="IO284"/>
      <c r="IP284"/>
      <c r="IQ284"/>
    </row>
    <row r="285" s="33" customFormat="1" ht="15" customHeight="1" spans="1:251">
      <c r="A285" s="135">
        <v>2020802</v>
      </c>
      <c r="B285" s="137" t="s">
        <v>64</v>
      </c>
      <c r="C285" s="143"/>
      <c r="D285" s="143"/>
      <c r="E285" s="133"/>
      <c r="F285" s="134"/>
      <c r="G285" s="143"/>
      <c r="IM285"/>
      <c r="IN285"/>
      <c r="IO285"/>
      <c r="IP285"/>
      <c r="IQ285"/>
    </row>
    <row r="286" s="33" customFormat="1" ht="15" customHeight="1" spans="1:251">
      <c r="A286" s="135">
        <v>2020803</v>
      </c>
      <c r="B286" s="137" t="s">
        <v>65</v>
      </c>
      <c r="C286" s="143"/>
      <c r="D286" s="143"/>
      <c r="E286" s="133"/>
      <c r="F286" s="134"/>
      <c r="G286" s="143"/>
      <c r="IM286"/>
      <c r="IN286"/>
      <c r="IO286"/>
      <c r="IP286"/>
      <c r="IQ286"/>
    </row>
    <row r="287" s="33" customFormat="1" ht="15" customHeight="1" spans="1:251">
      <c r="A287" s="135">
        <v>2020850</v>
      </c>
      <c r="B287" s="137" t="s">
        <v>72</v>
      </c>
      <c r="C287" s="143"/>
      <c r="D287" s="143"/>
      <c r="E287" s="133"/>
      <c r="F287" s="134"/>
      <c r="G287" s="143"/>
      <c r="IM287"/>
      <c r="IN287"/>
      <c r="IO287"/>
      <c r="IP287"/>
      <c r="IQ287"/>
    </row>
    <row r="288" s="33" customFormat="1" ht="15" customHeight="1" spans="1:251">
      <c r="A288" s="135">
        <v>2020899</v>
      </c>
      <c r="B288" s="137" t="s">
        <v>234</v>
      </c>
      <c r="C288" s="143"/>
      <c r="D288" s="143"/>
      <c r="E288" s="133"/>
      <c r="F288" s="134"/>
      <c r="G288" s="143"/>
      <c r="IM288"/>
      <c r="IN288"/>
      <c r="IO288"/>
      <c r="IP288"/>
      <c r="IQ288"/>
    </row>
    <row r="289" s="33" customFormat="1" ht="15" customHeight="1" spans="1:251">
      <c r="A289" s="135">
        <v>20299</v>
      </c>
      <c r="B289" s="136" t="s">
        <v>235</v>
      </c>
      <c r="C289" s="142">
        <f t="shared" ref="C289:G289" si="53">SUM(C290)</f>
        <v>0</v>
      </c>
      <c r="D289" s="142">
        <f t="shared" si="53"/>
        <v>0</v>
      </c>
      <c r="E289" s="133">
        <f t="shared" ref="E289:E305" si="54">D289-C289</f>
        <v>0</v>
      </c>
      <c r="F289" s="134">
        <f t="shared" ref="F289:F312" si="55">IF(C289=0,,E289/C289*100)</f>
        <v>0</v>
      </c>
      <c r="G289" s="142">
        <f t="shared" si="53"/>
        <v>0</v>
      </c>
      <c r="IM289"/>
      <c r="IN289"/>
      <c r="IO289"/>
      <c r="IP289"/>
      <c r="IQ289"/>
    </row>
    <row r="290" s="33" customFormat="1" ht="15" customHeight="1" spans="1:251">
      <c r="A290" s="135">
        <v>2029901</v>
      </c>
      <c r="B290" s="137" t="s">
        <v>236</v>
      </c>
      <c r="C290" s="143"/>
      <c r="D290" s="143"/>
      <c r="E290" s="133">
        <f t="shared" si="54"/>
        <v>0</v>
      </c>
      <c r="F290" s="134">
        <f t="shared" si="55"/>
        <v>0</v>
      </c>
      <c r="G290" s="143"/>
      <c r="IM290"/>
      <c r="IN290"/>
      <c r="IO290"/>
      <c r="IP290"/>
      <c r="IQ290"/>
    </row>
    <row r="291" s="33" customFormat="1" ht="15" customHeight="1" spans="1:251">
      <c r="A291" s="135">
        <v>203</v>
      </c>
      <c r="B291" s="136" t="s">
        <v>237</v>
      </c>
      <c r="C291" s="142">
        <f t="shared" ref="C291:G291" si="56">C292+C294+C296+C298+C308</f>
        <v>0</v>
      </c>
      <c r="D291" s="142">
        <f t="shared" si="56"/>
        <v>0</v>
      </c>
      <c r="E291" s="133">
        <f t="shared" si="54"/>
        <v>0</v>
      </c>
      <c r="F291" s="134">
        <f t="shared" si="55"/>
        <v>0</v>
      </c>
      <c r="G291" s="142">
        <f t="shared" si="56"/>
        <v>0</v>
      </c>
      <c r="IM291"/>
      <c r="IN291"/>
      <c r="IO291"/>
      <c r="IP291"/>
      <c r="IQ291"/>
    </row>
    <row r="292" s="33" customFormat="1" ht="15" customHeight="1" spans="1:251">
      <c r="A292" s="135">
        <v>20301</v>
      </c>
      <c r="B292" s="136" t="s">
        <v>238</v>
      </c>
      <c r="C292" s="142">
        <f t="shared" ref="C292:G292" si="57">C293</f>
        <v>0</v>
      </c>
      <c r="D292" s="142">
        <f t="shared" si="57"/>
        <v>0</v>
      </c>
      <c r="E292" s="133">
        <f t="shared" si="54"/>
        <v>0</v>
      </c>
      <c r="F292" s="134">
        <f t="shared" si="55"/>
        <v>0</v>
      </c>
      <c r="G292" s="142">
        <f t="shared" si="57"/>
        <v>0</v>
      </c>
      <c r="IM292"/>
      <c r="IN292"/>
      <c r="IO292"/>
      <c r="IP292"/>
      <c r="IQ292"/>
    </row>
    <row r="293" s="33" customFormat="1" ht="15" customHeight="1" spans="1:251">
      <c r="A293" s="135">
        <v>2030101</v>
      </c>
      <c r="B293" s="137" t="s">
        <v>239</v>
      </c>
      <c r="C293" s="143"/>
      <c r="D293" s="143"/>
      <c r="E293" s="133">
        <f t="shared" si="54"/>
        <v>0</v>
      </c>
      <c r="F293" s="134">
        <f t="shared" si="55"/>
        <v>0</v>
      </c>
      <c r="G293" s="143"/>
      <c r="IM293"/>
      <c r="IN293"/>
      <c r="IO293"/>
      <c r="IP293"/>
      <c r="IQ293"/>
    </row>
    <row r="294" s="33" customFormat="1" ht="15" customHeight="1" spans="1:251">
      <c r="A294" s="135">
        <v>20304</v>
      </c>
      <c r="B294" s="136" t="s">
        <v>240</v>
      </c>
      <c r="C294" s="142">
        <f t="shared" ref="C294:G294" si="58">C295</f>
        <v>0</v>
      </c>
      <c r="D294" s="142">
        <f t="shared" si="58"/>
        <v>0</v>
      </c>
      <c r="E294" s="133">
        <f t="shared" si="54"/>
        <v>0</v>
      </c>
      <c r="F294" s="134">
        <f t="shared" si="55"/>
        <v>0</v>
      </c>
      <c r="G294" s="142">
        <f t="shared" si="58"/>
        <v>0</v>
      </c>
      <c r="IM294"/>
      <c r="IN294"/>
      <c r="IO294"/>
      <c r="IP294"/>
      <c r="IQ294"/>
    </row>
    <row r="295" s="33" customFormat="1" ht="15" customHeight="1" spans="1:251">
      <c r="A295" s="135">
        <v>2030401</v>
      </c>
      <c r="B295" s="137" t="s">
        <v>241</v>
      </c>
      <c r="C295" s="143"/>
      <c r="D295" s="143"/>
      <c r="E295" s="133">
        <f t="shared" si="54"/>
        <v>0</v>
      </c>
      <c r="F295" s="134">
        <f t="shared" si="55"/>
        <v>0</v>
      </c>
      <c r="G295" s="143"/>
      <c r="IM295"/>
      <c r="IN295"/>
      <c r="IO295"/>
      <c r="IP295"/>
      <c r="IQ295"/>
    </row>
    <row r="296" s="33" customFormat="1" ht="15" customHeight="1" spans="1:251">
      <c r="A296" s="135">
        <v>20305</v>
      </c>
      <c r="B296" s="136" t="s">
        <v>242</v>
      </c>
      <c r="C296" s="142">
        <f t="shared" ref="C296:G296" si="59">C297</f>
        <v>0</v>
      </c>
      <c r="D296" s="142">
        <f t="shared" si="59"/>
        <v>0</v>
      </c>
      <c r="E296" s="133">
        <f t="shared" si="54"/>
        <v>0</v>
      </c>
      <c r="F296" s="134">
        <f t="shared" si="55"/>
        <v>0</v>
      </c>
      <c r="G296" s="142">
        <f t="shared" si="59"/>
        <v>0</v>
      </c>
      <c r="IM296"/>
      <c r="IN296"/>
      <c r="IO296"/>
      <c r="IP296"/>
      <c r="IQ296"/>
    </row>
    <row r="297" s="33" customFormat="1" ht="15" customHeight="1" spans="1:251">
      <c r="A297" s="135">
        <v>2030501</v>
      </c>
      <c r="B297" s="137" t="s">
        <v>243</v>
      </c>
      <c r="C297" s="143"/>
      <c r="D297" s="143"/>
      <c r="E297" s="133">
        <f t="shared" si="54"/>
        <v>0</v>
      </c>
      <c r="F297" s="134">
        <f t="shared" si="55"/>
        <v>0</v>
      </c>
      <c r="G297" s="143"/>
      <c r="IM297"/>
      <c r="IN297"/>
      <c r="IO297"/>
      <c r="IP297"/>
      <c r="IQ297"/>
    </row>
    <row r="298" s="33" customFormat="1" ht="15" customHeight="1" spans="1:251">
      <c r="A298" s="135">
        <v>20306</v>
      </c>
      <c r="B298" s="136" t="s">
        <v>244</v>
      </c>
      <c r="C298" s="142">
        <f t="shared" ref="C298:G298" si="60">SUM(C299:C307)</f>
        <v>0</v>
      </c>
      <c r="D298" s="142">
        <f t="shared" si="60"/>
        <v>0</v>
      </c>
      <c r="E298" s="133">
        <f t="shared" si="54"/>
        <v>0</v>
      </c>
      <c r="F298" s="134">
        <f t="shared" si="55"/>
        <v>0</v>
      </c>
      <c r="G298" s="142">
        <f t="shared" si="60"/>
        <v>0</v>
      </c>
      <c r="IM298"/>
      <c r="IN298"/>
      <c r="IO298"/>
      <c r="IP298"/>
      <c r="IQ298"/>
    </row>
    <row r="299" s="33" customFormat="1" ht="15" customHeight="1" spans="1:251">
      <c r="A299" s="135">
        <v>2030601</v>
      </c>
      <c r="B299" s="137" t="s">
        <v>245</v>
      </c>
      <c r="C299" s="143"/>
      <c r="D299" s="143"/>
      <c r="E299" s="133">
        <f t="shared" si="54"/>
        <v>0</v>
      </c>
      <c r="F299" s="134">
        <f t="shared" si="55"/>
        <v>0</v>
      </c>
      <c r="G299" s="143"/>
      <c r="IM299"/>
      <c r="IN299"/>
      <c r="IO299"/>
      <c r="IP299"/>
      <c r="IQ299"/>
    </row>
    <row r="300" s="33" customFormat="1" ht="15" customHeight="1" spans="1:251">
      <c r="A300" s="135">
        <v>2030602</v>
      </c>
      <c r="B300" s="137" t="s">
        <v>246</v>
      </c>
      <c r="C300" s="143"/>
      <c r="D300" s="143"/>
      <c r="E300" s="133">
        <f t="shared" si="54"/>
        <v>0</v>
      </c>
      <c r="F300" s="134">
        <f t="shared" si="55"/>
        <v>0</v>
      </c>
      <c r="G300" s="143"/>
      <c r="IM300"/>
      <c r="IN300"/>
      <c r="IO300"/>
      <c r="IP300"/>
      <c r="IQ300"/>
    </row>
    <row r="301" s="33" customFormat="1" ht="15" customHeight="1" spans="1:251">
      <c r="A301" s="135">
        <v>2030603</v>
      </c>
      <c r="B301" s="137" t="s">
        <v>247</v>
      </c>
      <c r="C301" s="143"/>
      <c r="D301" s="143"/>
      <c r="E301" s="133">
        <f t="shared" si="54"/>
        <v>0</v>
      </c>
      <c r="F301" s="134">
        <f t="shared" si="55"/>
        <v>0</v>
      </c>
      <c r="G301" s="143"/>
      <c r="IM301"/>
      <c r="IN301"/>
      <c r="IO301"/>
      <c r="IP301"/>
      <c r="IQ301"/>
    </row>
    <row r="302" s="33" customFormat="1" ht="15" customHeight="1" spans="1:251">
      <c r="A302" s="135">
        <v>2030604</v>
      </c>
      <c r="B302" s="137" t="s">
        <v>248</v>
      </c>
      <c r="C302" s="143"/>
      <c r="D302" s="143"/>
      <c r="E302" s="133">
        <f t="shared" si="54"/>
        <v>0</v>
      </c>
      <c r="F302" s="134">
        <f t="shared" si="55"/>
        <v>0</v>
      </c>
      <c r="G302" s="143"/>
      <c r="IM302"/>
      <c r="IN302"/>
      <c r="IO302"/>
      <c r="IP302"/>
      <c r="IQ302"/>
    </row>
    <row r="303" s="33" customFormat="1" ht="15" customHeight="1" spans="1:251">
      <c r="A303" s="135">
        <v>2030605</v>
      </c>
      <c r="B303" s="137" t="s">
        <v>249</v>
      </c>
      <c r="C303" s="143"/>
      <c r="D303" s="143"/>
      <c r="E303" s="133">
        <f t="shared" si="54"/>
        <v>0</v>
      </c>
      <c r="F303" s="134">
        <f t="shared" si="55"/>
        <v>0</v>
      </c>
      <c r="G303" s="143"/>
      <c r="IM303"/>
      <c r="IN303"/>
      <c r="IO303"/>
      <c r="IP303"/>
      <c r="IQ303"/>
    </row>
    <row r="304" s="33" customFormat="1" ht="15" customHeight="1" spans="1:251">
      <c r="A304" s="135">
        <v>2030606</v>
      </c>
      <c r="B304" s="137" t="s">
        <v>250</v>
      </c>
      <c r="C304" s="143"/>
      <c r="D304" s="143"/>
      <c r="E304" s="133">
        <f t="shared" si="54"/>
        <v>0</v>
      </c>
      <c r="F304" s="134">
        <f t="shared" si="55"/>
        <v>0</v>
      </c>
      <c r="G304" s="143"/>
      <c r="IM304"/>
      <c r="IN304"/>
      <c r="IO304"/>
      <c r="IP304"/>
      <c r="IQ304"/>
    </row>
    <row r="305" s="33" customFormat="1" ht="15" customHeight="1" spans="1:251">
      <c r="A305" s="135" t="s">
        <v>251</v>
      </c>
      <c r="B305" s="137" t="s">
        <v>252</v>
      </c>
      <c r="C305" s="143"/>
      <c r="D305" s="143"/>
      <c r="E305" s="133">
        <f t="shared" si="54"/>
        <v>0</v>
      </c>
      <c r="F305" s="134">
        <f t="shared" si="55"/>
        <v>0</v>
      </c>
      <c r="G305" s="143"/>
      <c r="IM305"/>
      <c r="IN305"/>
      <c r="IO305"/>
      <c r="IP305"/>
      <c r="IQ305"/>
    </row>
    <row r="306" s="33" customFormat="1" ht="15" customHeight="1" spans="1:251">
      <c r="A306" s="135" t="s">
        <v>253</v>
      </c>
      <c r="B306" s="145" t="s">
        <v>254</v>
      </c>
      <c r="C306" s="143"/>
      <c r="D306" s="143"/>
      <c r="E306" s="133"/>
      <c r="F306" s="134">
        <f t="shared" si="55"/>
        <v>0</v>
      </c>
      <c r="G306" s="143"/>
      <c r="IM306"/>
      <c r="IN306"/>
      <c r="IO306"/>
      <c r="IP306"/>
      <c r="IQ306"/>
    </row>
    <row r="307" s="33" customFormat="1" ht="15" customHeight="1" spans="1:251">
      <c r="A307" s="135">
        <v>2030699</v>
      </c>
      <c r="B307" s="137" t="s">
        <v>255</v>
      </c>
      <c r="C307" s="143"/>
      <c r="D307" s="143"/>
      <c r="E307" s="133">
        <f t="shared" ref="E307:E312" si="61">D307-C307</f>
        <v>0</v>
      </c>
      <c r="F307" s="134">
        <f t="shared" si="55"/>
        <v>0</v>
      </c>
      <c r="G307" s="143"/>
      <c r="IM307"/>
      <c r="IN307"/>
      <c r="IO307"/>
      <c r="IP307"/>
      <c r="IQ307"/>
    </row>
    <row r="308" s="33" customFormat="1" ht="15" customHeight="1" spans="1:251">
      <c r="A308" s="135" t="s">
        <v>256</v>
      </c>
      <c r="B308" s="136" t="s">
        <v>257</v>
      </c>
      <c r="C308" s="142">
        <f t="shared" ref="C308:G308" si="62">C309</f>
        <v>0</v>
      </c>
      <c r="D308" s="142">
        <f t="shared" si="62"/>
        <v>0</v>
      </c>
      <c r="E308" s="133">
        <f t="shared" si="61"/>
        <v>0</v>
      </c>
      <c r="F308" s="134">
        <f t="shared" si="55"/>
        <v>0</v>
      </c>
      <c r="G308" s="142">
        <f t="shared" si="62"/>
        <v>0</v>
      </c>
      <c r="IM308"/>
      <c r="IN308"/>
      <c r="IO308"/>
      <c r="IP308"/>
      <c r="IQ308"/>
    </row>
    <row r="309" s="33" customFormat="1" ht="15" customHeight="1" spans="1:251">
      <c r="A309" s="135">
        <v>2039901</v>
      </c>
      <c r="B309" s="137" t="s">
        <v>258</v>
      </c>
      <c r="C309" s="143"/>
      <c r="D309" s="143"/>
      <c r="E309" s="133">
        <f t="shared" si="61"/>
        <v>0</v>
      </c>
      <c r="F309" s="134">
        <f t="shared" si="55"/>
        <v>0</v>
      </c>
      <c r="G309" s="143"/>
      <c r="IM309"/>
      <c r="IN309"/>
      <c r="IO309"/>
      <c r="IP309"/>
      <c r="IQ309"/>
    </row>
    <row r="310" s="33" customFormat="1" ht="15" customHeight="1" spans="1:251">
      <c r="A310" s="135" t="s">
        <v>259</v>
      </c>
      <c r="B310" s="136" t="s">
        <v>260</v>
      </c>
      <c r="C310" s="142">
        <f t="shared" ref="C310:G310" si="63">C311+C314++C323+C330+C338+C347+C363+C373+C383+C391+C397</f>
        <v>5287</v>
      </c>
      <c r="D310" s="142">
        <f t="shared" si="63"/>
        <v>5586</v>
      </c>
      <c r="E310" s="133">
        <f t="shared" si="61"/>
        <v>299</v>
      </c>
      <c r="F310" s="134">
        <f t="shared" si="55"/>
        <v>5.6553811235105</v>
      </c>
      <c r="G310" s="142">
        <f t="shared" si="63"/>
        <v>5586</v>
      </c>
      <c r="IM310"/>
      <c r="IN310"/>
      <c r="IO310"/>
      <c r="IP310"/>
      <c r="IQ310"/>
    </row>
    <row r="311" s="33" customFormat="1" ht="15" customHeight="1" spans="1:251">
      <c r="A311" s="135">
        <v>20401</v>
      </c>
      <c r="B311" s="136" t="s">
        <v>261</v>
      </c>
      <c r="C311" s="142">
        <f t="shared" ref="C311:G311" si="64">SUM(C312:C313)</f>
        <v>0</v>
      </c>
      <c r="D311" s="142">
        <f t="shared" si="64"/>
        <v>15</v>
      </c>
      <c r="E311" s="133">
        <f t="shared" si="61"/>
        <v>15</v>
      </c>
      <c r="F311" s="134">
        <f t="shared" si="55"/>
        <v>0</v>
      </c>
      <c r="G311" s="142">
        <f t="shared" si="64"/>
        <v>15</v>
      </c>
      <c r="IM311"/>
      <c r="IN311"/>
      <c r="IO311"/>
      <c r="IP311"/>
      <c r="IQ311"/>
    </row>
    <row r="312" s="33" customFormat="1" ht="15" customHeight="1" spans="1:251">
      <c r="A312" s="135">
        <v>2040101</v>
      </c>
      <c r="B312" s="18" t="s">
        <v>262</v>
      </c>
      <c r="C312" s="143"/>
      <c r="D312" s="143"/>
      <c r="E312" s="133">
        <f t="shared" si="61"/>
        <v>0</v>
      </c>
      <c r="F312" s="134">
        <f t="shared" si="55"/>
        <v>0</v>
      </c>
      <c r="G312" s="143"/>
      <c r="IM312"/>
      <c r="IN312"/>
      <c r="IO312"/>
      <c r="IP312"/>
      <c r="IQ312"/>
    </row>
    <row r="313" s="33" customFormat="1" ht="15" customHeight="1" spans="1:251">
      <c r="A313" s="135">
        <v>2040199</v>
      </c>
      <c r="B313" s="18" t="s">
        <v>263</v>
      </c>
      <c r="C313" s="143"/>
      <c r="D313" s="143">
        <v>15</v>
      </c>
      <c r="E313" s="133"/>
      <c r="F313" s="134"/>
      <c r="G313" s="143">
        <v>15</v>
      </c>
      <c r="IM313"/>
      <c r="IN313"/>
      <c r="IO313"/>
      <c r="IP313"/>
      <c r="IQ313"/>
    </row>
    <row r="314" s="33" customFormat="1" ht="15" customHeight="1" spans="1:251">
      <c r="A314" s="135">
        <v>20402</v>
      </c>
      <c r="B314" s="136" t="s">
        <v>264</v>
      </c>
      <c r="C314" s="142">
        <f t="shared" ref="C314:G314" si="65">SUM(C315:C322)</f>
        <v>4122</v>
      </c>
      <c r="D314" s="142">
        <f t="shared" si="65"/>
        <v>5119</v>
      </c>
      <c r="E314" s="133">
        <f t="shared" ref="E314:E318" si="66">D314-C314</f>
        <v>997</v>
      </c>
      <c r="F314" s="134">
        <f t="shared" ref="F314:F318" si="67">IF(C314=0,,E314/C314*100)</f>
        <v>24.1872877244056</v>
      </c>
      <c r="G314" s="142">
        <f t="shared" si="65"/>
        <v>5119</v>
      </c>
      <c r="IM314"/>
      <c r="IN314"/>
      <c r="IO314"/>
      <c r="IP314"/>
      <c r="IQ314"/>
    </row>
    <row r="315" s="33" customFormat="1" ht="15" customHeight="1" spans="1:251">
      <c r="A315" s="135">
        <v>2040201</v>
      </c>
      <c r="B315" s="137" t="s">
        <v>63</v>
      </c>
      <c r="C315" s="143">
        <v>3759</v>
      </c>
      <c r="D315" s="143">
        <v>4440</v>
      </c>
      <c r="E315" s="133">
        <f t="shared" si="66"/>
        <v>681</v>
      </c>
      <c r="F315" s="134">
        <f t="shared" si="67"/>
        <v>18.1165203511572</v>
      </c>
      <c r="G315" s="143">
        <v>4440</v>
      </c>
      <c r="IM315"/>
      <c r="IN315"/>
      <c r="IO315"/>
      <c r="IP315"/>
      <c r="IQ315"/>
    </row>
    <row r="316" s="33" customFormat="1" ht="15" customHeight="1" spans="1:251">
      <c r="A316" s="135">
        <v>2040202</v>
      </c>
      <c r="B316" s="137" t="s">
        <v>64</v>
      </c>
      <c r="C316" s="143">
        <v>363</v>
      </c>
      <c r="D316" s="143">
        <v>331</v>
      </c>
      <c r="E316" s="133">
        <f t="shared" si="66"/>
        <v>-32</v>
      </c>
      <c r="F316" s="134">
        <f t="shared" si="67"/>
        <v>-8.81542699724518</v>
      </c>
      <c r="G316" s="143">
        <v>331</v>
      </c>
      <c r="IM316"/>
      <c r="IN316"/>
      <c r="IO316"/>
      <c r="IP316"/>
      <c r="IQ316"/>
    </row>
    <row r="317" s="33" customFormat="1" ht="15" customHeight="1" spans="1:251">
      <c r="A317" s="135">
        <v>2040203</v>
      </c>
      <c r="B317" s="137" t="s">
        <v>65</v>
      </c>
      <c r="C317" s="143"/>
      <c r="D317" s="143"/>
      <c r="E317" s="133">
        <f t="shared" si="66"/>
        <v>0</v>
      </c>
      <c r="F317" s="134">
        <f t="shared" si="67"/>
        <v>0</v>
      </c>
      <c r="G317" s="143"/>
      <c r="IM317"/>
      <c r="IN317"/>
      <c r="IO317"/>
      <c r="IP317"/>
      <c r="IQ317"/>
    </row>
    <row r="318" s="33" customFormat="1" ht="15" customHeight="1" spans="1:251">
      <c r="A318" s="135">
        <v>2040219</v>
      </c>
      <c r="B318" s="137" t="s">
        <v>105</v>
      </c>
      <c r="C318" s="143"/>
      <c r="D318" s="143">
        <v>110</v>
      </c>
      <c r="E318" s="133">
        <f t="shared" si="66"/>
        <v>110</v>
      </c>
      <c r="F318" s="134">
        <f t="shared" si="67"/>
        <v>0</v>
      </c>
      <c r="G318" s="143">
        <v>110</v>
      </c>
      <c r="IM318"/>
      <c r="IN318"/>
      <c r="IO318"/>
      <c r="IP318"/>
      <c r="IQ318"/>
    </row>
    <row r="319" s="33" customFormat="1" ht="15" customHeight="1" spans="1:251">
      <c r="A319" s="135">
        <v>2040220</v>
      </c>
      <c r="B319" s="137" t="s">
        <v>265</v>
      </c>
      <c r="C319" s="143"/>
      <c r="D319" s="143">
        <v>238</v>
      </c>
      <c r="E319" s="133"/>
      <c r="F319" s="134"/>
      <c r="G319" s="143">
        <v>238</v>
      </c>
      <c r="IM319"/>
      <c r="IN319"/>
      <c r="IO319"/>
      <c r="IP319"/>
      <c r="IQ319"/>
    </row>
    <row r="320" s="33" customFormat="1" ht="15" customHeight="1" spans="1:251">
      <c r="A320" s="135">
        <v>2040221</v>
      </c>
      <c r="B320" s="137" t="s">
        <v>266</v>
      </c>
      <c r="C320" s="143"/>
      <c r="D320" s="143"/>
      <c r="E320" s="133"/>
      <c r="F320" s="134"/>
      <c r="G320" s="143"/>
      <c r="IM320"/>
      <c r="IN320"/>
      <c r="IO320"/>
      <c r="IP320"/>
      <c r="IQ320"/>
    </row>
    <row r="321" s="33" customFormat="1" ht="15" customHeight="1" spans="1:251">
      <c r="A321" s="135">
        <v>2040250</v>
      </c>
      <c r="B321" s="137" t="s">
        <v>72</v>
      </c>
      <c r="C321" s="143"/>
      <c r="D321" s="143"/>
      <c r="E321" s="133">
        <f t="shared" ref="E321:E334" si="68">D321-C321</f>
        <v>0</v>
      </c>
      <c r="F321" s="134">
        <f t="shared" ref="F321:F334" si="69">IF(C321=0,,E321/C321*100)</f>
        <v>0</v>
      </c>
      <c r="G321" s="143"/>
      <c r="IM321"/>
      <c r="IN321"/>
      <c r="IO321"/>
      <c r="IP321"/>
      <c r="IQ321"/>
    </row>
    <row r="322" s="33" customFormat="1" ht="15" customHeight="1" spans="1:251">
      <c r="A322" s="135">
        <v>2040299</v>
      </c>
      <c r="B322" s="137" t="s">
        <v>267</v>
      </c>
      <c r="C322" s="143"/>
      <c r="D322" s="143"/>
      <c r="E322" s="133">
        <f t="shared" si="68"/>
        <v>0</v>
      </c>
      <c r="F322" s="134">
        <f t="shared" si="69"/>
        <v>0</v>
      </c>
      <c r="G322" s="143"/>
      <c r="IM322"/>
      <c r="IN322"/>
      <c r="IO322"/>
      <c r="IP322"/>
      <c r="IQ322"/>
    </row>
    <row r="323" s="33" customFormat="1" ht="15" customHeight="1" spans="1:251">
      <c r="A323" s="135">
        <v>20403</v>
      </c>
      <c r="B323" s="136" t="s">
        <v>268</v>
      </c>
      <c r="C323" s="142">
        <f t="shared" ref="C323:G323" si="70">SUM(C324:C329)</f>
        <v>739</v>
      </c>
      <c r="D323" s="142">
        <f t="shared" si="70"/>
        <v>0</v>
      </c>
      <c r="E323" s="133">
        <f t="shared" si="68"/>
        <v>-739</v>
      </c>
      <c r="F323" s="134">
        <f t="shared" si="69"/>
        <v>-100</v>
      </c>
      <c r="G323" s="142">
        <f t="shared" si="70"/>
        <v>0</v>
      </c>
      <c r="IM323"/>
      <c r="IN323"/>
      <c r="IO323"/>
      <c r="IP323"/>
      <c r="IQ323"/>
    </row>
    <row r="324" s="33" customFormat="1" ht="15" customHeight="1" spans="1:251">
      <c r="A324" s="135">
        <v>2040301</v>
      </c>
      <c r="B324" s="137" t="s">
        <v>63</v>
      </c>
      <c r="C324" s="143"/>
      <c r="D324" s="143"/>
      <c r="E324" s="133">
        <f t="shared" si="68"/>
        <v>0</v>
      </c>
      <c r="F324" s="134">
        <f t="shared" si="69"/>
        <v>0</v>
      </c>
      <c r="G324" s="143"/>
      <c r="IM324"/>
      <c r="IN324"/>
      <c r="IO324"/>
      <c r="IP324"/>
      <c r="IQ324"/>
    </row>
    <row r="325" s="33" customFormat="1" ht="15" customHeight="1" spans="1:251">
      <c r="A325" s="135">
        <v>2040302</v>
      </c>
      <c r="B325" s="137" t="s">
        <v>64</v>
      </c>
      <c r="C325" s="143"/>
      <c r="D325" s="143"/>
      <c r="E325" s="133">
        <f t="shared" si="68"/>
        <v>0</v>
      </c>
      <c r="F325" s="134">
        <f t="shared" si="69"/>
        <v>0</v>
      </c>
      <c r="G325" s="143"/>
      <c r="IM325"/>
      <c r="IN325"/>
      <c r="IO325"/>
      <c r="IP325"/>
      <c r="IQ325"/>
    </row>
    <row r="326" s="33" customFormat="1" ht="15" customHeight="1" spans="1:251">
      <c r="A326" s="135">
        <v>2040303</v>
      </c>
      <c r="B326" s="137" t="s">
        <v>65</v>
      </c>
      <c r="C326" s="143"/>
      <c r="D326" s="143"/>
      <c r="E326" s="133">
        <f t="shared" si="68"/>
        <v>0</v>
      </c>
      <c r="F326" s="134">
        <f t="shared" si="69"/>
        <v>0</v>
      </c>
      <c r="G326" s="143"/>
      <c r="IM326"/>
      <c r="IN326"/>
      <c r="IO326"/>
      <c r="IP326"/>
      <c r="IQ326"/>
    </row>
    <row r="327" s="33" customFormat="1" ht="15" customHeight="1" spans="1:251">
      <c r="A327" s="135">
        <v>2040304</v>
      </c>
      <c r="B327" s="137" t="s">
        <v>269</v>
      </c>
      <c r="C327" s="143"/>
      <c r="D327" s="143"/>
      <c r="E327" s="133">
        <f t="shared" si="68"/>
        <v>0</v>
      </c>
      <c r="F327" s="134">
        <f t="shared" si="69"/>
        <v>0</v>
      </c>
      <c r="G327" s="143"/>
      <c r="IM327"/>
      <c r="IN327"/>
      <c r="IO327"/>
      <c r="IP327"/>
      <c r="IQ327"/>
    </row>
    <row r="328" s="33" customFormat="1" ht="15" customHeight="1" spans="1:251">
      <c r="A328" s="135">
        <v>2040350</v>
      </c>
      <c r="B328" s="137" t="s">
        <v>72</v>
      </c>
      <c r="C328" s="143"/>
      <c r="D328" s="143"/>
      <c r="E328" s="133">
        <f t="shared" si="68"/>
        <v>0</v>
      </c>
      <c r="F328" s="134">
        <f t="shared" si="69"/>
        <v>0</v>
      </c>
      <c r="G328" s="143"/>
      <c r="IM328"/>
      <c r="IN328"/>
      <c r="IO328"/>
      <c r="IP328"/>
      <c r="IQ328"/>
    </row>
    <row r="329" s="33" customFormat="1" ht="15" customHeight="1" spans="1:251">
      <c r="A329" s="135">
        <v>2040399</v>
      </c>
      <c r="B329" s="137" t="s">
        <v>270</v>
      </c>
      <c r="C329" s="143">
        <v>739</v>
      </c>
      <c r="D329" s="143"/>
      <c r="E329" s="133">
        <f t="shared" si="68"/>
        <v>-739</v>
      </c>
      <c r="F329" s="134">
        <f t="shared" si="69"/>
        <v>-100</v>
      </c>
      <c r="G329" s="143"/>
      <c r="IM329"/>
      <c r="IN329"/>
      <c r="IO329"/>
      <c r="IP329"/>
      <c r="IQ329"/>
    </row>
    <row r="330" s="33" customFormat="1" ht="15" customHeight="1" spans="1:251">
      <c r="A330" s="135">
        <v>20404</v>
      </c>
      <c r="B330" s="136" t="s">
        <v>271</v>
      </c>
      <c r="C330" s="142">
        <f t="shared" ref="C330:G330" si="71">SUM(C331:C337)</f>
        <v>0</v>
      </c>
      <c r="D330" s="142">
        <f t="shared" si="71"/>
        <v>0</v>
      </c>
      <c r="E330" s="133">
        <f t="shared" si="68"/>
        <v>0</v>
      </c>
      <c r="F330" s="134">
        <f t="shared" si="69"/>
        <v>0</v>
      </c>
      <c r="G330" s="142">
        <f t="shared" si="71"/>
        <v>0</v>
      </c>
      <c r="IM330"/>
      <c r="IN330"/>
      <c r="IO330"/>
      <c r="IP330"/>
      <c r="IQ330"/>
    </row>
    <row r="331" s="33" customFormat="1" ht="15" customHeight="1" spans="1:251">
      <c r="A331" s="135">
        <v>2040401</v>
      </c>
      <c r="B331" s="137" t="s">
        <v>63</v>
      </c>
      <c r="C331" s="143"/>
      <c r="D331" s="143"/>
      <c r="E331" s="133">
        <f t="shared" si="68"/>
        <v>0</v>
      </c>
      <c r="F331" s="134">
        <f t="shared" si="69"/>
        <v>0</v>
      </c>
      <c r="G331" s="143"/>
      <c r="IM331"/>
      <c r="IN331"/>
      <c r="IO331"/>
      <c r="IP331"/>
      <c r="IQ331"/>
    </row>
    <row r="332" s="33" customFormat="1" ht="15" customHeight="1" spans="1:251">
      <c r="A332" s="135">
        <v>2040402</v>
      </c>
      <c r="B332" s="137" t="s">
        <v>64</v>
      </c>
      <c r="C332" s="143"/>
      <c r="D332" s="143"/>
      <c r="E332" s="133">
        <f t="shared" si="68"/>
        <v>0</v>
      </c>
      <c r="F332" s="134">
        <f t="shared" si="69"/>
        <v>0</v>
      </c>
      <c r="G332" s="143"/>
      <c r="IM332"/>
      <c r="IN332"/>
      <c r="IO332"/>
      <c r="IP332"/>
      <c r="IQ332"/>
    </row>
    <row r="333" s="33" customFormat="1" ht="15" customHeight="1" spans="1:251">
      <c r="A333" s="135">
        <v>2040403</v>
      </c>
      <c r="B333" s="137" t="s">
        <v>65</v>
      </c>
      <c r="C333" s="143"/>
      <c r="D333" s="143"/>
      <c r="E333" s="133">
        <f t="shared" si="68"/>
        <v>0</v>
      </c>
      <c r="F333" s="134">
        <f t="shared" si="69"/>
        <v>0</v>
      </c>
      <c r="G333" s="143"/>
      <c r="IM333"/>
      <c r="IN333"/>
      <c r="IO333"/>
      <c r="IP333"/>
      <c r="IQ333"/>
    </row>
    <row r="334" s="33" customFormat="1" ht="15" customHeight="1" spans="1:251">
      <c r="A334" s="135">
        <v>2040409</v>
      </c>
      <c r="B334" s="137" t="s">
        <v>272</v>
      </c>
      <c r="C334" s="143"/>
      <c r="D334" s="143"/>
      <c r="E334" s="133">
        <f t="shared" si="68"/>
        <v>0</v>
      </c>
      <c r="F334" s="134">
        <f t="shared" si="69"/>
        <v>0</v>
      </c>
      <c r="G334" s="143"/>
      <c r="IM334"/>
      <c r="IN334"/>
      <c r="IO334"/>
      <c r="IP334"/>
      <c r="IQ334"/>
    </row>
    <row r="335" s="33" customFormat="1" ht="15" customHeight="1" spans="1:251">
      <c r="A335" s="135">
        <v>2040410</v>
      </c>
      <c r="B335" s="137" t="s">
        <v>273</v>
      </c>
      <c r="C335" s="143"/>
      <c r="D335" s="143"/>
      <c r="E335" s="133"/>
      <c r="F335" s="134"/>
      <c r="G335" s="143"/>
      <c r="IM335"/>
      <c r="IN335"/>
      <c r="IO335"/>
      <c r="IP335"/>
      <c r="IQ335"/>
    </row>
    <row r="336" s="33" customFormat="1" ht="15" customHeight="1" spans="1:251">
      <c r="A336" s="135">
        <v>2040450</v>
      </c>
      <c r="B336" s="137" t="s">
        <v>72</v>
      </c>
      <c r="C336" s="143"/>
      <c r="D336" s="143"/>
      <c r="E336" s="133">
        <f t="shared" ref="E336:E358" si="72">D336-C336</f>
        <v>0</v>
      </c>
      <c r="F336" s="134">
        <f t="shared" ref="F336:F358" si="73">IF(C336=0,,E336/C336*100)</f>
        <v>0</v>
      </c>
      <c r="G336" s="143"/>
      <c r="IM336"/>
      <c r="IN336"/>
      <c r="IO336"/>
      <c r="IP336"/>
      <c r="IQ336"/>
    </row>
    <row r="337" s="33" customFormat="1" ht="15" customHeight="1" spans="1:251">
      <c r="A337" s="135">
        <v>2040499</v>
      </c>
      <c r="B337" s="137" t="s">
        <v>274</v>
      </c>
      <c r="C337" s="143"/>
      <c r="D337" s="143"/>
      <c r="E337" s="133">
        <f t="shared" si="72"/>
        <v>0</v>
      </c>
      <c r="F337" s="134">
        <f t="shared" si="73"/>
        <v>0</v>
      </c>
      <c r="G337" s="143"/>
      <c r="IM337"/>
      <c r="IN337"/>
      <c r="IO337"/>
      <c r="IP337"/>
      <c r="IQ337"/>
    </row>
    <row r="338" s="33" customFormat="1" ht="15" customHeight="1" spans="1:251">
      <c r="A338" s="135">
        <v>20405</v>
      </c>
      <c r="B338" s="136" t="s">
        <v>275</v>
      </c>
      <c r="C338" s="142">
        <f t="shared" ref="C338:G338" si="74">SUM(C339:C346)</f>
        <v>0</v>
      </c>
      <c r="D338" s="142">
        <f t="shared" si="74"/>
        <v>0</v>
      </c>
      <c r="E338" s="133">
        <f t="shared" si="72"/>
        <v>0</v>
      </c>
      <c r="F338" s="134">
        <f t="shared" si="73"/>
        <v>0</v>
      </c>
      <c r="G338" s="142">
        <f t="shared" si="74"/>
        <v>0</v>
      </c>
      <c r="IM338"/>
      <c r="IN338"/>
      <c r="IO338"/>
      <c r="IP338"/>
      <c r="IQ338"/>
    </row>
    <row r="339" s="33" customFormat="1" ht="15" customHeight="1" spans="1:251">
      <c r="A339" s="135">
        <v>2040501</v>
      </c>
      <c r="B339" s="137" t="s">
        <v>63</v>
      </c>
      <c r="C339" s="143"/>
      <c r="D339" s="143"/>
      <c r="E339" s="133">
        <f t="shared" si="72"/>
        <v>0</v>
      </c>
      <c r="F339" s="134">
        <f t="shared" si="73"/>
        <v>0</v>
      </c>
      <c r="G339" s="143"/>
      <c r="IM339"/>
      <c r="IN339"/>
      <c r="IO339"/>
      <c r="IP339"/>
      <c r="IQ339"/>
    </row>
    <row r="340" s="33" customFormat="1" ht="15" customHeight="1" spans="1:251">
      <c r="A340" s="135">
        <v>2040502</v>
      </c>
      <c r="B340" s="137" t="s">
        <v>64</v>
      </c>
      <c r="C340" s="143"/>
      <c r="D340" s="143"/>
      <c r="E340" s="133">
        <f t="shared" si="72"/>
        <v>0</v>
      </c>
      <c r="F340" s="134">
        <f t="shared" si="73"/>
        <v>0</v>
      </c>
      <c r="G340" s="143"/>
      <c r="IM340"/>
      <c r="IN340"/>
      <c r="IO340"/>
      <c r="IP340"/>
      <c r="IQ340"/>
    </row>
    <row r="341" s="33" customFormat="1" ht="15" customHeight="1" spans="1:251">
      <c r="A341" s="135">
        <v>2040503</v>
      </c>
      <c r="B341" s="137" t="s">
        <v>65</v>
      </c>
      <c r="C341" s="143"/>
      <c r="D341" s="143"/>
      <c r="E341" s="133">
        <f t="shared" si="72"/>
        <v>0</v>
      </c>
      <c r="F341" s="134">
        <f t="shared" si="73"/>
        <v>0</v>
      </c>
      <c r="G341" s="143"/>
      <c r="IM341"/>
      <c r="IN341"/>
      <c r="IO341"/>
      <c r="IP341"/>
      <c r="IQ341"/>
    </row>
    <row r="342" s="33" customFormat="1" ht="15" customHeight="1" spans="1:251">
      <c r="A342" s="135">
        <v>2040504</v>
      </c>
      <c r="B342" s="137" t="s">
        <v>276</v>
      </c>
      <c r="C342" s="143"/>
      <c r="D342" s="143"/>
      <c r="E342" s="133">
        <f t="shared" si="72"/>
        <v>0</v>
      </c>
      <c r="F342" s="134">
        <f t="shared" si="73"/>
        <v>0</v>
      </c>
      <c r="G342" s="143"/>
      <c r="IM342"/>
      <c r="IN342"/>
      <c r="IO342"/>
      <c r="IP342"/>
      <c r="IQ342"/>
    </row>
    <row r="343" s="33" customFormat="1" ht="15" customHeight="1" spans="1:251">
      <c r="A343" s="135">
        <v>2040505</v>
      </c>
      <c r="B343" s="137" t="s">
        <v>277</v>
      </c>
      <c r="C343" s="143"/>
      <c r="D343" s="143"/>
      <c r="E343" s="133">
        <f t="shared" si="72"/>
        <v>0</v>
      </c>
      <c r="F343" s="134">
        <f t="shared" si="73"/>
        <v>0</v>
      </c>
      <c r="G343" s="143"/>
      <c r="IM343"/>
      <c r="IN343"/>
      <c r="IO343"/>
      <c r="IP343"/>
      <c r="IQ343"/>
    </row>
    <row r="344" s="33" customFormat="1" ht="15" customHeight="1" spans="1:251">
      <c r="A344" s="135">
        <v>2040506</v>
      </c>
      <c r="B344" s="137" t="s">
        <v>278</v>
      </c>
      <c r="C344" s="143"/>
      <c r="D344" s="143"/>
      <c r="E344" s="133">
        <f t="shared" si="72"/>
        <v>0</v>
      </c>
      <c r="F344" s="134">
        <f t="shared" si="73"/>
        <v>0</v>
      </c>
      <c r="G344" s="143"/>
      <c r="IM344"/>
      <c r="IN344"/>
      <c r="IO344"/>
      <c r="IP344"/>
      <c r="IQ344"/>
    </row>
    <row r="345" s="33" customFormat="1" ht="15" customHeight="1" spans="1:251">
      <c r="A345" s="135">
        <v>2040550</v>
      </c>
      <c r="B345" s="137" t="s">
        <v>72</v>
      </c>
      <c r="C345" s="143"/>
      <c r="D345" s="143"/>
      <c r="E345" s="133">
        <f t="shared" si="72"/>
        <v>0</v>
      </c>
      <c r="F345" s="134">
        <f t="shared" si="73"/>
        <v>0</v>
      </c>
      <c r="G345" s="143"/>
      <c r="IM345"/>
      <c r="IN345"/>
      <c r="IO345"/>
      <c r="IP345"/>
      <c r="IQ345"/>
    </row>
    <row r="346" s="33" customFormat="1" ht="15" customHeight="1" spans="1:251">
      <c r="A346" s="135">
        <v>2040599</v>
      </c>
      <c r="B346" s="137" t="s">
        <v>279</v>
      </c>
      <c r="C346" s="143"/>
      <c r="D346" s="143"/>
      <c r="E346" s="133">
        <f t="shared" si="72"/>
        <v>0</v>
      </c>
      <c r="F346" s="134">
        <f t="shared" si="73"/>
        <v>0</v>
      </c>
      <c r="G346" s="143"/>
      <c r="IM346"/>
      <c r="IN346"/>
      <c r="IO346"/>
      <c r="IP346"/>
      <c r="IQ346"/>
    </row>
    <row r="347" s="33" customFormat="1" ht="15" customHeight="1" spans="1:251">
      <c r="A347" s="135">
        <v>20406</v>
      </c>
      <c r="B347" s="136" t="s">
        <v>280</v>
      </c>
      <c r="C347" s="142">
        <f t="shared" ref="C347:G347" si="75">SUM(C348:C362)</f>
        <v>426</v>
      </c>
      <c r="D347" s="142">
        <f t="shared" si="75"/>
        <v>452</v>
      </c>
      <c r="E347" s="133">
        <f t="shared" si="72"/>
        <v>26</v>
      </c>
      <c r="F347" s="134">
        <f t="shared" si="73"/>
        <v>6.10328638497653</v>
      </c>
      <c r="G347" s="142">
        <f t="shared" si="75"/>
        <v>452</v>
      </c>
      <c r="IM347"/>
      <c r="IN347"/>
      <c r="IO347"/>
      <c r="IP347"/>
      <c r="IQ347"/>
    </row>
    <row r="348" s="33" customFormat="1" ht="15" customHeight="1" spans="1:251">
      <c r="A348" s="135">
        <v>2040601</v>
      </c>
      <c r="B348" s="137" t="s">
        <v>63</v>
      </c>
      <c r="C348" s="143">
        <v>305</v>
      </c>
      <c r="D348" s="143">
        <v>338</v>
      </c>
      <c r="E348" s="133">
        <f t="shared" si="72"/>
        <v>33</v>
      </c>
      <c r="F348" s="134">
        <f t="shared" si="73"/>
        <v>10.8196721311475</v>
      </c>
      <c r="G348" s="143">
        <v>338</v>
      </c>
      <c r="IM348"/>
      <c r="IN348"/>
      <c r="IO348"/>
      <c r="IP348"/>
      <c r="IQ348"/>
    </row>
    <row r="349" s="33" customFormat="1" ht="15" customHeight="1" spans="1:251">
      <c r="A349" s="135">
        <v>2040602</v>
      </c>
      <c r="B349" s="137" t="s">
        <v>64</v>
      </c>
      <c r="C349" s="143"/>
      <c r="D349" s="143">
        <v>0</v>
      </c>
      <c r="E349" s="133">
        <f t="shared" si="72"/>
        <v>0</v>
      </c>
      <c r="F349" s="134">
        <f t="shared" si="73"/>
        <v>0</v>
      </c>
      <c r="G349" s="143">
        <v>0</v>
      </c>
      <c r="IM349"/>
      <c r="IN349"/>
      <c r="IO349"/>
      <c r="IP349"/>
      <c r="IQ349"/>
    </row>
    <row r="350" s="33" customFormat="1" ht="15" customHeight="1" spans="1:251">
      <c r="A350" s="135">
        <v>2040603</v>
      </c>
      <c r="B350" s="137" t="s">
        <v>65</v>
      </c>
      <c r="C350" s="143"/>
      <c r="D350" s="143"/>
      <c r="E350" s="133">
        <f t="shared" si="72"/>
        <v>0</v>
      </c>
      <c r="F350" s="134">
        <f t="shared" si="73"/>
        <v>0</v>
      </c>
      <c r="G350" s="143"/>
      <c r="IM350"/>
      <c r="IN350"/>
      <c r="IO350"/>
      <c r="IP350"/>
      <c r="IQ350"/>
    </row>
    <row r="351" s="33" customFormat="1" ht="15" customHeight="1" spans="1:251">
      <c r="A351" s="135">
        <v>2040604</v>
      </c>
      <c r="B351" s="137" t="s">
        <v>281</v>
      </c>
      <c r="C351" s="143">
        <v>25</v>
      </c>
      <c r="D351" s="143">
        <v>24</v>
      </c>
      <c r="E351" s="133">
        <f t="shared" si="72"/>
        <v>-1</v>
      </c>
      <c r="F351" s="134">
        <f t="shared" si="73"/>
        <v>-4</v>
      </c>
      <c r="G351" s="143">
        <v>24</v>
      </c>
      <c r="IM351"/>
      <c r="IN351"/>
      <c r="IO351"/>
      <c r="IP351"/>
      <c r="IQ351"/>
    </row>
    <row r="352" s="33" customFormat="1" ht="15" customHeight="1" spans="1:251">
      <c r="A352" s="135">
        <v>2040605</v>
      </c>
      <c r="B352" s="137" t="s">
        <v>282</v>
      </c>
      <c r="C352" s="143">
        <v>10</v>
      </c>
      <c r="D352" s="143">
        <v>9</v>
      </c>
      <c r="E352" s="133">
        <f t="shared" si="72"/>
        <v>-1</v>
      </c>
      <c r="F352" s="134">
        <f t="shared" si="73"/>
        <v>-10</v>
      </c>
      <c r="G352" s="143">
        <v>9</v>
      </c>
      <c r="IM352"/>
      <c r="IN352"/>
      <c r="IO352"/>
      <c r="IP352"/>
      <c r="IQ352"/>
    </row>
    <row r="353" s="33" customFormat="1" ht="15" customHeight="1" spans="1:251">
      <c r="A353" s="135">
        <v>2040606</v>
      </c>
      <c r="B353" s="137" t="s">
        <v>283</v>
      </c>
      <c r="C353" s="143">
        <v>72</v>
      </c>
      <c r="D353" s="143">
        <v>18</v>
      </c>
      <c r="E353" s="133">
        <f t="shared" si="72"/>
        <v>-54</v>
      </c>
      <c r="F353" s="134">
        <f t="shared" si="73"/>
        <v>-75</v>
      </c>
      <c r="G353" s="143">
        <v>18</v>
      </c>
      <c r="IM353"/>
      <c r="IN353"/>
      <c r="IO353"/>
      <c r="IP353"/>
      <c r="IQ353"/>
    </row>
    <row r="354" s="33" customFormat="1" ht="15" customHeight="1" spans="1:251">
      <c r="A354" s="135">
        <v>2040607</v>
      </c>
      <c r="B354" s="137" t="s">
        <v>284</v>
      </c>
      <c r="C354" s="143">
        <v>3</v>
      </c>
      <c r="D354" s="143">
        <v>4</v>
      </c>
      <c r="E354" s="133">
        <f t="shared" si="72"/>
        <v>1</v>
      </c>
      <c r="F354" s="134">
        <f t="shared" si="73"/>
        <v>33.3333333333333</v>
      </c>
      <c r="G354" s="143">
        <v>4</v>
      </c>
      <c r="IM354"/>
      <c r="IN354"/>
      <c r="IO354"/>
      <c r="IP354"/>
      <c r="IQ354"/>
    </row>
    <row r="355" s="33" customFormat="1" ht="15" customHeight="1" spans="1:251">
      <c r="A355" s="135">
        <v>2040608</v>
      </c>
      <c r="B355" s="137" t="s">
        <v>285</v>
      </c>
      <c r="C355" s="143"/>
      <c r="D355" s="143"/>
      <c r="E355" s="133">
        <f t="shared" si="72"/>
        <v>0</v>
      </c>
      <c r="F355" s="134">
        <f t="shared" si="73"/>
        <v>0</v>
      </c>
      <c r="G355" s="143"/>
      <c r="IM355"/>
      <c r="IN355"/>
      <c r="IO355"/>
      <c r="IP355"/>
      <c r="IQ355"/>
    </row>
    <row r="356" s="33" customFormat="1" ht="15" customHeight="1" spans="1:251">
      <c r="A356" s="135">
        <v>2040609</v>
      </c>
      <c r="B356" s="137" t="s">
        <v>286</v>
      </c>
      <c r="C356" s="143"/>
      <c r="D356" s="143"/>
      <c r="E356" s="133">
        <f t="shared" si="72"/>
        <v>0</v>
      </c>
      <c r="F356" s="134">
        <f t="shared" si="73"/>
        <v>0</v>
      </c>
      <c r="G356" s="143"/>
      <c r="IM356"/>
      <c r="IN356"/>
      <c r="IO356"/>
      <c r="IP356"/>
      <c r="IQ356"/>
    </row>
    <row r="357" s="33" customFormat="1" ht="15" customHeight="1" spans="1:251">
      <c r="A357" s="135">
        <v>2040610</v>
      </c>
      <c r="B357" s="137" t="s">
        <v>287</v>
      </c>
      <c r="C357" s="143">
        <v>11</v>
      </c>
      <c r="D357" s="143">
        <v>11</v>
      </c>
      <c r="E357" s="133">
        <f t="shared" si="72"/>
        <v>0</v>
      </c>
      <c r="F357" s="134">
        <f t="shared" si="73"/>
        <v>0</v>
      </c>
      <c r="G357" s="143">
        <v>11</v>
      </c>
      <c r="IM357"/>
      <c r="IN357"/>
      <c r="IO357"/>
      <c r="IP357"/>
      <c r="IQ357"/>
    </row>
    <row r="358" s="33" customFormat="1" ht="15" customHeight="1" spans="1:251">
      <c r="A358" s="135">
        <v>2040611</v>
      </c>
      <c r="B358" s="137" t="s">
        <v>288</v>
      </c>
      <c r="C358" s="143"/>
      <c r="D358" s="143">
        <v>48</v>
      </c>
      <c r="E358" s="133">
        <f t="shared" si="72"/>
        <v>48</v>
      </c>
      <c r="F358" s="134">
        <f t="shared" si="73"/>
        <v>0</v>
      </c>
      <c r="G358" s="143">
        <v>48</v>
      </c>
      <c r="IM358"/>
      <c r="IN358"/>
      <c r="IO358"/>
      <c r="IP358"/>
      <c r="IQ358"/>
    </row>
    <row r="359" s="33" customFormat="1" ht="15" customHeight="1" spans="1:251">
      <c r="A359" s="135">
        <v>2040612</v>
      </c>
      <c r="B359" s="137" t="s">
        <v>289</v>
      </c>
      <c r="C359" s="143"/>
      <c r="D359" s="143"/>
      <c r="E359" s="133"/>
      <c r="F359" s="134"/>
      <c r="G359" s="143"/>
      <c r="IM359"/>
      <c r="IN359"/>
      <c r="IO359"/>
      <c r="IP359"/>
      <c r="IQ359"/>
    </row>
    <row r="360" s="33" customFormat="1" ht="15" customHeight="1" spans="1:251">
      <c r="A360" s="135">
        <v>2040613</v>
      </c>
      <c r="B360" s="137" t="s">
        <v>105</v>
      </c>
      <c r="C360" s="143"/>
      <c r="D360" s="143"/>
      <c r="E360" s="133"/>
      <c r="F360" s="134"/>
      <c r="G360" s="143"/>
      <c r="IM360"/>
      <c r="IN360"/>
      <c r="IO360"/>
      <c r="IP360"/>
      <c r="IQ360"/>
    </row>
    <row r="361" s="33" customFormat="1" ht="15" customHeight="1" spans="1:251">
      <c r="A361" s="135">
        <v>2040650</v>
      </c>
      <c r="B361" s="137" t="s">
        <v>72</v>
      </c>
      <c r="C361" s="143"/>
      <c r="D361" s="143"/>
      <c r="E361" s="133">
        <f t="shared" ref="E361:E369" si="76">D361-C361</f>
        <v>0</v>
      </c>
      <c r="F361" s="134">
        <f t="shared" ref="F361:F369" si="77">IF(C361=0,,E361/C361*100)</f>
        <v>0</v>
      </c>
      <c r="G361" s="143"/>
      <c r="IM361"/>
      <c r="IN361"/>
      <c r="IO361"/>
      <c r="IP361"/>
      <c r="IQ361"/>
    </row>
    <row r="362" s="33" customFormat="1" ht="15" customHeight="1" spans="1:251">
      <c r="A362" s="135">
        <v>2040699</v>
      </c>
      <c r="B362" s="137" t="s">
        <v>290</v>
      </c>
      <c r="C362" s="143"/>
      <c r="D362" s="143"/>
      <c r="E362" s="133">
        <f t="shared" si="76"/>
        <v>0</v>
      </c>
      <c r="F362" s="134">
        <f t="shared" si="77"/>
        <v>0</v>
      </c>
      <c r="G362" s="143"/>
      <c r="IM362"/>
      <c r="IN362"/>
      <c r="IO362"/>
      <c r="IP362"/>
      <c r="IQ362"/>
    </row>
    <row r="363" s="33" customFormat="1" ht="15" customHeight="1" spans="1:251">
      <c r="A363" s="135">
        <v>20407</v>
      </c>
      <c r="B363" s="136" t="s">
        <v>291</v>
      </c>
      <c r="C363" s="142">
        <f t="shared" ref="C363:G363" si="78">SUM(C364:C372)</f>
        <v>0</v>
      </c>
      <c r="D363" s="142">
        <f t="shared" si="78"/>
        <v>0</v>
      </c>
      <c r="E363" s="133">
        <f t="shared" si="76"/>
        <v>0</v>
      </c>
      <c r="F363" s="134">
        <f t="shared" si="77"/>
        <v>0</v>
      </c>
      <c r="G363" s="142">
        <f t="shared" si="78"/>
        <v>0</v>
      </c>
      <c r="IM363"/>
      <c r="IN363"/>
      <c r="IO363"/>
      <c r="IP363"/>
      <c r="IQ363"/>
    </row>
    <row r="364" s="33" customFormat="1" ht="15" customHeight="1" spans="1:251">
      <c r="A364" s="135">
        <v>2040701</v>
      </c>
      <c r="B364" s="137" t="s">
        <v>63</v>
      </c>
      <c r="C364" s="143"/>
      <c r="D364" s="143"/>
      <c r="E364" s="133">
        <f t="shared" si="76"/>
        <v>0</v>
      </c>
      <c r="F364" s="134">
        <f t="shared" si="77"/>
        <v>0</v>
      </c>
      <c r="G364" s="143"/>
      <c r="IM364"/>
      <c r="IN364"/>
      <c r="IO364"/>
      <c r="IP364"/>
      <c r="IQ364"/>
    </row>
    <row r="365" s="33" customFormat="1" ht="15" customHeight="1" spans="1:251">
      <c r="A365" s="135">
        <v>2040702</v>
      </c>
      <c r="B365" s="137" t="s">
        <v>64</v>
      </c>
      <c r="C365" s="143"/>
      <c r="D365" s="143"/>
      <c r="E365" s="133">
        <f t="shared" si="76"/>
        <v>0</v>
      </c>
      <c r="F365" s="134">
        <f t="shared" si="77"/>
        <v>0</v>
      </c>
      <c r="G365" s="143"/>
      <c r="IM365"/>
      <c r="IN365"/>
      <c r="IO365"/>
      <c r="IP365"/>
      <c r="IQ365"/>
    </row>
    <row r="366" s="33" customFormat="1" ht="15" customHeight="1" spans="1:251">
      <c r="A366" s="135">
        <v>2040703</v>
      </c>
      <c r="B366" s="137" t="s">
        <v>65</v>
      </c>
      <c r="C366" s="143"/>
      <c r="D366" s="143"/>
      <c r="E366" s="133">
        <f t="shared" si="76"/>
        <v>0</v>
      </c>
      <c r="F366" s="134">
        <f t="shared" si="77"/>
        <v>0</v>
      </c>
      <c r="G366" s="143"/>
      <c r="IM366"/>
      <c r="IN366"/>
      <c r="IO366"/>
      <c r="IP366"/>
      <c r="IQ366"/>
    </row>
    <row r="367" s="33" customFormat="1" ht="15" customHeight="1" spans="1:251">
      <c r="A367" s="135">
        <v>2040704</v>
      </c>
      <c r="B367" s="137" t="s">
        <v>292</v>
      </c>
      <c r="C367" s="143"/>
      <c r="D367" s="143"/>
      <c r="E367" s="133">
        <f t="shared" si="76"/>
        <v>0</v>
      </c>
      <c r="F367" s="134">
        <f t="shared" si="77"/>
        <v>0</v>
      </c>
      <c r="G367" s="143"/>
      <c r="IM367"/>
      <c r="IN367"/>
      <c r="IO367"/>
      <c r="IP367"/>
      <c r="IQ367"/>
    </row>
    <row r="368" s="33" customFormat="1" ht="15" customHeight="1" spans="1:251">
      <c r="A368" s="135">
        <v>2040705</v>
      </c>
      <c r="B368" s="137" t="s">
        <v>293</v>
      </c>
      <c r="C368" s="143"/>
      <c r="D368" s="143"/>
      <c r="E368" s="133">
        <f t="shared" si="76"/>
        <v>0</v>
      </c>
      <c r="F368" s="134">
        <f t="shared" si="77"/>
        <v>0</v>
      </c>
      <c r="G368" s="143"/>
      <c r="IM368"/>
      <c r="IN368"/>
      <c r="IO368"/>
      <c r="IP368"/>
      <c r="IQ368"/>
    </row>
    <row r="369" s="33" customFormat="1" ht="15" customHeight="1" spans="1:251">
      <c r="A369" s="135">
        <v>2040706</v>
      </c>
      <c r="B369" s="137" t="s">
        <v>294</v>
      </c>
      <c r="C369" s="143"/>
      <c r="D369" s="143"/>
      <c r="E369" s="133">
        <f t="shared" si="76"/>
        <v>0</v>
      </c>
      <c r="F369" s="134">
        <f t="shared" si="77"/>
        <v>0</v>
      </c>
      <c r="G369" s="143"/>
      <c r="IM369"/>
      <c r="IN369"/>
      <c r="IO369"/>
      <c r="IP369"/>
      <c r="IQ369"/>
    </row>
    <row r="370" s="33" customFormat="1" ht="15" customHeight="1" spans="1:251">
      <c r="A370" s="135">
        <v>2040707</v>
      </c>
      <c r="B370" s="137" t="s">
        <v>295</v>
      </c>
      <c r="C370" s="143"/>
      <c r="D370" s="143"/>
      <c r="E370" s="133"/>
      <c r="F370" s="134"/>
      <c r="G370" s="143"/>
      <c r="IM370"/>
      <c r="IN370"/>
      <c r="IO370"/>
      <c r="IP370"/>
      <c r="IQ370"/>
    </row>
    <row r="371" s="33" customFormat="1" ht="15" customHeight="1" spans="1:251">
      <c r="A371" s="135">
        <v>2040750</v>
      </c>
      <c r="B371" s="137" t="s">
        <v>72</v>
      </c>
      <c r="C371" s="143"/>
      <c r="D371" s="143"/>
      <c r="E371" s="133">
        <f t="shared" ref="E371:E379" si="79">D371-C371</f>
        <v>0</v>
      </c>
      <c r="F371" s="134">
        <f t="shared" ref="F371:F379" si="80">IF(C371=0,,E371/C371*100)</f>
        <v>0</v>
      </c>
      <c r="G371" s="143"/>
      <c r="IM371"/>
      <c r="IN371"/>
      <c r="IO371"/>
      <c r="IP371"/>
      <c r="IQ371"/>
    </row>
    <row r="372" s="33" customFormat="1" ht="15" customHeight="1" spans="1:251">
      <c r="A372" s="135">
        <v>2040799</v>
      </c>
      <c r="B372" s="137" t="s">
        <v>296</v>
      </c>
      <c r="C372" s="143"/>
      <c r="D372" s="143"/>
      <c r="E372" s="133">
        <f t="shared" si="79"/>
        <v>0</v>
      </c>
      <c r="F372" s="134">
        <f t="shared" si="80"/>
        <v>0</v>
      </c>
      <c r="G372" s="143"/>
      <c r="IM372"/>
      <c r="IN372"/>
      <c r="IO372"/>
      <c r="IP372"/>
      <c r="IQ372"/>
    </row>
    <row r="373" s="33" customFormat="1" ht="15" customHeight="1" spans="1:251">
      <c r="A373" s="135">
        <v>20408</v>
      </c>
      <c r="B373" s="136" t="s">
        <v>297</v>
      </c>
      <c r="C373" s="142">
        <f t="shared" ref="C373:G373" si="81">SUM(C374:C382)</f>
        <v>0</v>
      </c>
      <c r="D373" s="142">
        <f t="shared" si="81"/>
        <v>0</v>
      </c>
      <c r="E373" s="133">
        <f t="shared" si="79"/>
        <v>0</v>
      </c>
      <c r="F373" s="134">
        <f t="shared" si="80"/>
        <v>0</v>
      </c>
      <c r="G373" s="142">
        <f t="shared" si="81"/>
        <v>0</v>
      </c>
      <c r="IM373"/>
      <c r="IN373"/>
      <c r="IO373"/>
      <c r="IP373"/>
      <c r="IQ373"/>
    </row>
    <row r="374" s="33" customFormat="1" ht="15" customHeight="1" spans="1:251">
      <c r="A374" s="135">
        <v>2040801</v>
      </c>
      <c r="B374" s="137" t="s">
        <v>63</v>
      </c>
      <c r="C374" s="143"/>
      <c r="D374" s="143"/>
      <c r="E374" s="133">
        <f t="shared" si="79"/>
        <v>0</v>
      </c>
      <c r="F374" s="134">
        <f t="shared" si="80"/>
        <v>0</v>
      </c>
      <c r="G374" s="143"/>
      <c r="IM374"/>
      <c r="IN374"/>
      <c r="IO374"/>
      <c r="IP374"/>
      <c r="IQ374"/>
    </row>
    <row r="375" s="33" customFormat="1" ht="15" customHeight="1" spans="1:251">
      <c r="A375" s="135">
        <v>2040802</v>
      </c>
      <c r="B375" s="137" t="s">
        <v>64</v>
      </c>
      <c r="C375" s="143"/>
      <c r="D375" s="143"/>
      <c r="E375" s="133">
        <f t="shared" si="79"/>
        <v>0</v>
      </c>
      <c r="F375" s="134">
        <f t="shared" si="80"/>
        <v>0</v>
      </c>
      <c r="G375" s="143"/>
      <c r="IM375"/>
      <c r="IN375"/>
      <c r="IO375"/>
      <c r="IP375"/>
      <c r="IQ375"/>
    </row>
    <row r="376" s="33" customFormat="1" ht="15" customHeight="1" spans="1:251">
      <c r="A376" s="135">
        <v>2040803</v>
      </c>
      <c r="B376" s="137" t="s">
        <v>65</v>
      </c>
      <c r="C376" s="143"/>
      <c r="D376" s="143"/>
      <c r="E376" s="133">
        <f t="shared" si="79"/>
        <v>0</v>
      </c>
      <c r="F376" s="134">
        <f t="shared" si="80"/>
        <v>0</v>
      </c>
      <c r="G376" s="143"/>
      <c r="IM376"/>
      <c r="IN376"/>
      <c r="IO376"/>
      <c r="IP376"/>
      <c r="IQ376"/>
    </row>
    <row r="377" s="33" customFormat="1" ht="15" customHeight="1" spans="1:251">
      <c r="A377" s="135">
        <v>2040804</v>
      </c>
      <c r="B377" s="137" t="s">
        <v>298</v>
      </c>
      <c r="C377" s="143"/>
      <c r="D377" s="143"/>
      <c r="E377" s="133">
        <f t="shared" si="79"/>
        <v>0</v>
      </c>
      <c r="F377" s="134">
        <f t="shared" si="80"/>
        <v>0</v>
      </c>
      <c r="G377" s="143"/>
      <c r="IM377"/>
      <c r="IN377"/>
      <c r="IO377"/>
      <c r="IP377"/>
      <c r="IQ377"/>
    </row>
    <row r="378" s="33" customFormat="1" ht="15" customHeight="1" spans="1:251">
      <c r="A378" s="135">
        <v>2040805</v>
      </c>
      <c r="B378" s="137" t="s">
        <v>299</v>
      </c>
      <c r="C378" s="143"/>
      <c r="D378" s="143"/>
      <c r="E378" s="133">
        <f t="shared" si="79"/>
        <v>0</v>
      </c>
      <c r="F378" s="134">
        <f t="shared" si="80"/>
        <v>0</v>
      </c>
      <c r="G378" s="143"/>
      <c r="IM378"/>
      <c r="IN378"/>
      <c r="IO378"/>
      <c r="IP378"/>
      <c r="IQ378"/>
    </row>
    <row r="379" s="33" customFormat="1" ht="15" customHeight="1" spans="1:251">
      <c r="A379" s="135">
        <v>2040806</v>
      </c>
      <c r="B379" s="137" t="s">
        <v>300</v>
      </c>
      <c r="C379" s="143"/>
      <c r="D379" s="143"/>
      <c r="E379" s="133">
        <f t="shared" si="79"/>
        <v>0</v>
      </c>
      <c r="F379" s="134">
        <f t="shared" si="80"/>
        <v>0</v>
      </c>
      <c r="G379" s="143"/>
      <c r="IM379"/>
      <c r="IN379"/>
      <c r="IO379"/>
      <c r="IP379"/>
      <c r="IQ379"/>
    </row>
    <row r="380" s="33" customFormat="1" ht="15" customHeight="1" spans="1:251">
      <c r="A380" s="135">
        <v>2040807</v>
      </c>
      <c r="B380" s="137" t="s">
        <v>105</v>
      </c>
      <c r="C380" s="143"/>
      <c r="D380" s="143"/>
      <c r="E380" s="133"/>
      <c r="F380" s="134"/>
      <c r="G380" s="143"/>
      <c r="IM380"/>
      <c r="IN380"/>
      <c r="IO380"/>
      <c r="IP380"/>
      <c r="IQ380"/>
    </row>
    <row r="381" s="33" customFormat="1" ht="15" customHeight="1" spans="1:251">
      <c r="A381" s="135">
        <v>2040850</v>
      </c>
      <c r="B381" s="137" t="s">
        <v>72</v>
      </c>
      <c r="C381" s="143"/>
      <c r="D381" s="143"/>
      <c r="E381" s="133">
        <f t="shared" ref="E381:E394" si="82">D381-C381</f>
        <v>0</v>
      </c>
      <c r="F381" s="134">
        <f t="shared" ref="F381:F394" si="83">IF(C381=0,,E381/C381*100)</f>
        <v>0</v>
      </c>
      <c r="G381" s="143"/>
      <c r="IM381"/>
      <c r="IN381"/>
      <c r="IO381"/>
      <c r="IP381"/>
      <c r="IQ381"/>
    </row>
    <row r="382" s="33" customFormat="1" ht="15" customHeight="1" spans="1:251">
      <c r="A382" s="135">
        <v>2040899</v>
      </c>
      <c r="B382" s="137" t="s">
        <v>301</v>
      </c>
      <c r="C382" s="143"/>
      <c r="D382" s="143"/>
      <c r="E382" s="133">
        <f t="shared" si="82"/>
        <v>0</v>
      </c>
      <c r="F382" s="134">
        <f t="shared" si="83"/>
        <v>0</v>
      </c>
      <c r="G382" s="143"/>
      <c r="IM382"/>
      <c r="IN382"/>
      <c r="IO382"/>
      <c r="IP382"/>
      <c r="IQ382"/>
    </row>
    <row r="383" s="33" customFormat="1" ht="15" customHeight="1" spans="1:251">
      <c r="A383" s="135">
        <v>20409</v>
      </c>
      <c r="B383" s="136" t="s">
        <v>302</v>
      </c>
      <c r="C383" s="142">
        <f t="shared" ref="C383:G383" si="84">SUM(C384:C390)</f>
        <v>0</v>
      </c>
      <c r="D383" s="142">
        <f t="shared" si="84"/>
        <v>0</v>
      </c>
      <c r="E383" s="133">
        <f t="shared" si="82"/>
        <v>0</v>
      </c>
      <c r="F383" s="134">
        <f t="shared" si="83"/>
        <v>0</v>
      </c>
      <c r="G383" s="142">
        <f t="shared" si="84"/>
        <v>0</v>
      </c>
      <c r="IM383"/>
      <c r="IN383"/>
      <c r="IO383"/>
      <c r="IP383"/>
      <c r="IQ383"/>
    </row>
    <row r="384" s="33" customFormat="1" ht="15" customHeight="1" spans="1:251">
      <c r="A384" s="135">
        <v>2040901</v>
      </c>
      <c r="B384" s="137" t="s">
        <v>63</v>
      </c>
      <c r="C384" s="143"/>
      <c r="D384" s="143"/>
      <c r="E384" s="133">
        <f t="shared" si="82"/>
        <v>0</v>
      </c>
      <c r="F384" s="134">
        <f t="shared" si="83"/>
        <v>0</v>
      </c>
      <c r="G384" s="143"/>
      <c r="IM384"/>
      <c r="IN384"/>
      <c r="IO384"/>
      <c r="IP384"/>
      <c r="IQ384"/>
    </row>
    <row r="385" s="33" customFormat="1" ht="15" customHeight="1" spans="1:251">
      <c r="A385" s="135">
        <v>2040902</v>
      </c>
      <c r="B385" s="137" t="s">
        <v>64</v>
      </c>
      <c r="C385" s="143"/>
      <c r="D385" s="143"/>
      <c r="E385" s="133">
        <f t="shared" si="82"/>
        <v>0</v>
      </c>
      <c r="F385" s="134">
        <f t="shared" si="83"/>
        <v>0</v>
      </c>
      <c r="G385" s="143"/>
      <c r="IM385"/>
      <c r="IN385"/>
      <c r="IO385"/>
      <c r="IP385"/>
      <c r="IQ385"/>
    </row>
    <row r="386" s="33" customFormat="1" ht="15" customHeight="1" spans="1:251">
      <c r="A386" s="135">
        <v>2040903</v>
      </c>
      <c r="B386" s="137" t="s">
        <v>65</v>
      </c>
      <c r="C386" s="143"/>
      <c r="D386" s="143"/>
      <c r="E386" s="133">
        <f t="shared" si="82"/>
        <v>0</v>
      </c>
      <c r="F386" s="134">
        <f t="shared" si="83"/>
        <v>0</v>
      </c>
      <c r="G386" s="143"/>
      <c r="IM386"/>
      <c r="IN386"/>
      <c r="IO386"/>
      <c r="IP386"/>
      <c r="IQ386"/>
    </row>
    <row r="387" s="33" customFormat="1" ht="15" customHeight="1" spans="1:251">
      <c r="A387" s="135">
        <v>2040904</v>
      </c>
      <c r="B387" s="137" t="s">
        <v>303</v>
      </c>
      <c r="C387" s="143"/>
      <c r="D387" s="143"/>
      <c r="E387" s="133">
        <f t="shared" si="82"/>
        <v>0</v>
      </c>
      <c r="F387" s="134">
        <f t="shared" si="83"/>
        <v>0</v>
      </c>
      <c r="G387" s="143"/>
      <c r="IM387"/>
      <c r="IN387"/>
      <c r="IO387"/>
      <c r="IP387"/>
      <c r="IQ387"/>
    </row>
    <row r="388" s="33" customFormat="1" ht="15" customHeight="1" spans="1:251">
      <c r="A388" s="135">
        <v>2040905</v>
      </c>
      <c r="B388" s="137" t="s">
        <v>304</v>
      </c>
      <c r="C388" s="143"/>
      <c r="D388" s="143"/>
      <c r="E388" s="133">
        <f t="shared" si="82"/>
        <v>0</v>
      </c>
      <c r="F388" s="134">
        <f t="shared" si="83"/>
        <v>0</v>
      </c>
      <c r="G388" s="143"/>
      <c r="IM388"/>
      <c r="IN388"/>
      <c r="IO388"/>
      <c r="IP388"/>
      <c r="IQ388"/>
    </row>
    <row r="389" s="33" customFormat="1" ht="15" customHeight="1" spans="1:251">
      <c r="A389" s="135">
        <v>2040950</v>
      </c>
      <c r="B389" s="137" t="s">
        <v>72</v>
      </c>
      <c r="C389" s="143"/>
      <c r="D389" s="143"/>
      <c r="E389" s="133">
        <f t="shared" si="82"/>
        <v>0</v>
      </c>
      <c r="F389" s="134">
        <f t="shared" si="83"/>
        <v>0</v>
      </c>
      <c r="G389" s="143"/>
      <c r="IM389"/>
      <c r="IN389"/>
      <c r="IO389"/>
      <c r="IP389"/>
      <c r="IQ389"/>
    </row>
    <row r="390" s="33" customFormat="1" ht="15" customHeight="1" spans="1:251">
      <c r="A390" s="135">
        <v>2040999</v>
      </c>
      <c r="B390" s="137" t="s">
        <v>305</v>
      </c>
      <c r="C390" s="143"/>
      <c r="D390" s="143"/>
      <c r="E390" s="133">
        <f t="shared" si="82"/>
        <v>0</v>
      </c>
      <c r="F390" s="134">
        <f t="shared" si="83"/>
        <v>0</v>
      </c>
      <c r="G390" s="143"/>
      <c r="IM390"/>
      <c r="IN390"/>
      <c r="IO390"/>
      <c r="IP390"/>
      <c r="IQ390"/>
    </row>
    <row r="391" s="33" customFormat="1" ht="15" customHeight="1" spans="1:251">
      <c r="A391" s="135">
        <v>20410</v>
      </c>
      <c r="B391" s="136" t="s">
        <v>306</v>
      </c>
      <c r="C391" s="142">
        <f t="shared" ref="C391:G391" si="85">SUM(C392:C396)</f>
        <v>0</v>
      </c>
      <c r="D391" s="142">
        <f t="shared" si="85"/>
        <v>0</v>
      </c>
      <c r="E391" s="133">
        <f t="shared" si="82"/>
        <v>0</v>
      </c>
      <c r="F391" s="134">
        <f t="shared" si="83"/>
        <v>0</v>
      </c>
      <c r="G391" s="142">
        <f t="shared" si="85"/>
        <v>0</v>
      </c>
      <c r="IM391"/>
      <c r="IN391"/>
      <c r="IO391"/>
      <c r="IP391"/>
      <c r="IQ391"/>
    </row>
    <row r="392" s="33" customFormat="1" ht="15" customHeight="1" spans="1:251">
      <c r="A392" s="135">
        <v>2041001</v>
      </c>
      <c r="B392" s="137" t="s">
        <v>63</v>
      </c>
      <c r="C392" s="143"/>
      <c r="D392" s="143"/>
      <c r="E392" s="133">
        <f t="shared" si="82"/>
        <v>0</v>
      </c>
      <c r="F392" s="134">
        <f t="shared" si="83"/>
        <v>0</v>
      </c>
      <c r="G392" s="143"/>
      <c r="IM392"/>
      <c r="IN392"/>
      <c r="IO392"/>
      <c r="IP392"/>
      <c r="IQ392"/>
    </row>
    <row r="393" s="33" customFormat="1" ht="15" customHeight="1" spans="1:251">
      <c r="A393" s="135">
        <v>2041002</v>
      </c>
      <c r="B393" s="137" t="s">
        <v>64</v>
      </c>
      <c r="C393" s="143"/>
      <c r="D393" s="143"/>
      <c r="E393" s="133">
        <f t="shared" si="82"/>
        <v>0</v>
      </c>
      <c r="F393" s="134">
        <f t="shared" si="83"/>
        <v>0</v>
      </c>
      <c r="G393" s="143"/>
      <c r="IM393"/>
      <c r="IN393"/>
      <c r="IO393"/>
      <c r="IP393"/>
      <c r="IQ393"/>
    </row>
    <row r="394" s="33" customFormat="1" ht="15" customHeight="1" spans="1:251">
      <c r="A394" s="135">
        <v>2041006</v>
      </c>
      <c r="B394" s="137" t="s">
        <v>307</v>
      </c>
      <c r="C394" s="143"/>
      <c r="D394" s="143"/>
      <c r="E394" s="133">
        <f t="shared" si="82"/>
        <v>0</v>
      </c>
      <c r="F394" s="134">
        <f t="shared" si="83"/>
        <v>0</v>
      </c>
      <c r="G394" s="143"/>
      <c r="IM394"/>
      <c r="IN394"/>
      <c r="IO394"/>
      <c r="IP394"/>
      <c r="IQ394"/>
    </row>
    <row r="395" s="33" customFormat="1" ht="15" customHeight="1" spans="1:251">
      <c r="A395" s="135">
        <v>2041007</v>
      </c>
      <c r="B395" s="137" t="s">
        <v>308</v>
      </c>
      <c r="C395" s="143"/>
      <c r="D395" s="143"/>
      <c r="E395" s="133"/>
      <c r="F395" s="134"/>
      <c r="G395" s="143"/>
      <c r="IM395"/>
      <c r="IN395"/>
      <c r="IO395"/>
      <c r="IP395"/>
      <c r="IQ395"/>
    </row>
    <row r="396" s="33" customFormat="1" ht="15" customHeight="1" spans="1:251">
      <c r="A396" s="135">
        <v>2041099</v>
      </c>
      <c r="B396" s="137" t="s">
        <v>309</v>
      </c>
      <c r="C396" s="143"/>
      <c r="D396" s="143"/>
      <c r="E396" s="133">
        <f t="shared" ref="E396:E459" si="86">D396-C396</f>
        <v>0</v>
      </c>
      <c r="F396" s="134">
        <f t="shared" ref="F396:F459" si="87">IF(C396=0,,E396/C396*100)</f>
        <v>0</v>
      </c>
      <c r="G396" s="143"/>
      <c r="IM396"/>
      <c r="IN396"/>
      <c r="IO396"/>
      <c r="IP396"/>
      <c r="IQ396"/>
    </row>
    <row r="397" s="33" customFormat="1" ht="15" customHeight="1" spans="1:251">
      <c r="A397" s="135">
        <v>20499</v>
      </c>
      <c r="B397" s="136" t="s">
        <v>310</v>
      </c>
      <c r="C397" s="142">
        <f t="shared" ref="C397:G397" si="88">SUM(C398:C398)</f>
        <v>0</v>
      </c>
      <c r="D397" s="142">
        <f t="shared" si="88"/>
        <v>0</v>
      </c>
      <c r="E397" s="133">
        <f t="shared" si="86"/>
        <v>0</v>
      </c>
      <c r="F397" s="134">
        <f t="shared" si="87"/>
        <v>0</v>
      </c>
      <c r="G397" s="142">
        <f t="shared" si="88"/>
        <v>0</v>
      </c>
      <c r="IM397"/>
      <c r="IN397"/>
      <c r="IO397"/>
      <c r="IP397"/>
      <c r="IQ397"/>
    </row>
    <row r="398" s="33" customFormat="1" ht="15" customHeight="1" spans="1:251">
      <c r="A398" s="135">
        <v>2049901</v>
      </c>
      <c r="B398" s="137" t="s">
        <v>311</v>
      </c>
      <c r="C398" s="143"/>
      <c r="D398" s="143"/>
      <c r="E398" s="133">
        <f t="shared" si="86"/>
        <v>0</v>
      </c>
      <c r="F398" s="134">
        <f t="shared" si="87"/>
        <v>0</v>
      </c>
      <c r="G398" s="143"/>
      <c r="IM398"/>
      <c r="IN398"/>
      <c r="IO398"/>
      <c r="IP398"/>
      <c r="IQ398"/>
    </row>
    <row r="399" s="33" customFormat="1" ht="15" customHeight="1" spans="1:251">
      <c r="A399" s="135">
        <v>205</v>
      </c>
      <c r="B399" s="136" t="s">
        <v>312</v>
      </c>
      <c r="C399" s="142">
        <f t="shared" ref="C399:G399" si="89">C400+C405+C414+C421+C427+C431+C435+C439+C445+C452</f>
        <v>22849</v>
      </c>
      <c r="D399" s="142">
        <f t="shared" si="89"/>
        <v>21583</v>
      </c>
      <c r="E399" s="133">
        <f t="shared" si="86"/>
        <v>-1266</v>
      </c>
      <c r="F399" s="134">
        <f t="shared" si="87"/>
        <v>-5.54072388288328</v>
      </c>
      <c r="G399" s="142">
        <f t="shared" si="89"/>
        <v>21583</v>
      </c>
      <c r="IM399"/>
      <c r="IN399"/>
      <c r="IO399"/>
      <c r="IP399"/>
      <c r="IQ399"/>
    </row>
    <row r="400" s="33" customFormat="1" ht="15" customHeight="1" spans="1:251">
      <c r="A400" s="135">
        <v>20501</v>
      </c>
      <c r="B400" s="136" t="s">
        <v>313</v>
      </c>
      <c r="C400" s="142">
        <f t="shared" ref="C400:G400" si="90">SUM(C401:C404)</f>
        <v>416</v>
      </c>
      <c r="D400" s="142">
        <f t="shared" si="90"/>
        <v>563</v>
      </c>
      <c r="E400" s="133">
        <f t="shared" si="86"/>
        <v>147</v>
      </c>
      <c r="F400" s="134">
        <f t="shared" si="87"/>
        <v>35.3365384615385</v>
      </c>
      <c r="G400" s="142">
        <f t="shared" si="90"/>
        <v>563</v>
      </c>
      <c r="IM400"/>
      <c r="IN400"/>
      <c r="IO400"/>
      <c r="IP400"/>
      <c r="IQ400"/>
    </row>
    <row r="401" s="33" customFormat="1" ht="15" customHeight="1" spans="1:251">
      <c r="A401" s="135">
        <v>2050101</v>
      </c>
      <c r="B401" s="137" t="s">
        <v>63</v>
      </c>
      <c r="C401" s="143">
        <v>126</v>
      </c>
      <c r="D401" s="144">
        <v>128</v>
      </c>
      <c r="E401" s="133">
        <f t="shared" si="86"/>
        <v>2</v>
      </c>
      <c r="F401" s="134">
        <f t="shared" si="87"/>
        <v>1.58730158730159</v>
      </c>
      <c r="G401" s="144">
        <v>128</v>
      </c>
      <c r="IM401"/>
      <c r="IN401"/>
      <c r="IO401"/>
      <c r="IP401"/>
      <c r="IQ401"/>
    </row>
    <row r="402" s="33" customFormat="1" ht="15" customHeight="1" spans="1:251">
      <c r="A402" s="135">
        <v>2050102</v>
      </c>
      <c r="B402" s="137" t="s">
        <v>64</v>
      </c>
      <c r="C402" s="143">
        <v>87</v>
      </c>
      <c r="D402" s="143">
        <v>279</v>
      </c>
      <c r="E402" s="133">
        <f t="shared" si="86"/>
        <v>192</v>
      </c>
      <c r="F402" s="134">
        <f t="shared" si="87"/>
        <v>220.689655172414</v>
      </c>
      <c r="G402" s="143">
        <v>279</v>
      </c>
      <c r="IM402"/>
      <c r="IN402"/>
      <c r="IO402"/>
      <c r="IP402"/>
      <c r="IQ402"/>
    </row>
    <row r="403" s="33" customFormat="1" ht="15" customHeight="1" spans="1:251">
      <c r="A403" s="135">
        <v>2050103</v>
      </c>
      <c r="B403" s="137" t="s">
        <v>65</v>
      </c>
      <c r="C403" s="143"/>
      <c r="D403" s="143"/>
      <c r="E403" s="133">
        <f t="shared" si="86"/>
        <v>0</v>
      </c>
      <c r="F403" s="134">
        <f t="shared" si="87"/>
        <v>0</v>
      </c>
      <c r="G403" s="143"/>
      <c r="IM403"/>
      <c r="IN403"/>
      <c r="IO403"/>
      <c r="IP403"/>
      <c r="IQ403"/>
    </row>
    <row r="404" s="33" customFormat="1" ht="15" customHeight="1" spans="1:251">
      <c r="A404" s="135">
        <v>2050199</v>
      </c>
      <c r="B404" s="137" t="s">
        <v>314</v>
      </c>
      <c r="C404" s="143">
        <v>203</v>
      </c>
      <c r="D404" s="143">
        <v>156</v>
      </c>
      <c r="E404" s="133">
        <f t="shared" si="86"/>
        <v>-47</v>
      </c>
      <c r="F404" s="134">
        <f t="shared" si="87"/>
        <v>-23.1527093596059</v>
      </c>
      <c r="G404" s="143">
        <v>156</v>
      </c>
      <c r="IM404"/>
      <c r="IN404"/>
      <c r="IO404"/>
      <c r="IP404"/>
      <c r="IQ404"/>
    </row>
    <row r="405" s="33" customFormat="1" ht="15" customHeight="1" spans="1:251">
      <c r="A405" s="135">
        <v>20502</v>
      </c>
      <c r="B405" s="136" t="s">
        <v>315</v>
      </c>
      <c r="C405" s="142">
        <f t="shared" ref="C405:G405" si="91">SUM(C406:C413)</f>
        <v>19902</v>
      </c>
      <c r="D405" s="142">
        <f t="shared" si="91"/>
        <v>19211</v>
      </c>
      <c r="E405" s="133">
        <f t="shared" si="86"/>
        <v>-691</v>
      </c>
      <c r="F405" s="134">
        <f t="shared" si="87"/>
        <v>-3.47201286302884</v>
      </c>
      <c r="G405" s="142">
        <f t="shared" si="91"/>
        <v>19211</v>
      </c>
      <c r="IM405"/>
      <c r="IN405"/>
      <c r="IO405"/>
      <c r="IP405"/>
      <c r="IQ405"/>
    </row>
    <row r="406" s="33" customFormat="1" ht="15" customHeight="1" spans="1:251">
      <c r="A406" s="135">
        <v>2050201</v>
      </c>
      <c r="B406" s="137" t="s">
        <v>316</v>
      </c>
      <c r="C406" s="111">
        <v>585</v>
      </c>
      <c r="D406" s="143">
        <v>128</v>
      </c>
      <c r="E406" s="133">
        <f t="shared" si="86"/>
        <v>-457</v>
      </c>
      <c r="F406" s="134">
        <f t="shared" si="87"/>
        <v>-78.1196581196581</v>
      </c>
      <c r="G406" s="143">
        <v>128</v>
      </c>
      <c r="IM406"/>
      <c r="IN406"/>
      <c r="IO406"/>
      <c r="IP406"/>
      <c r="IQ406"/>
    </row>
    <row r="407" s="33" customFormat="1" ht="15" customHeight="1" spans="1:251">
      <c r="A407" s="135">
        <v>2050202</v>
      </c>
      <c r="B407" s="137" t="s">
        <v>317</v>
      </c>
      <c r="C407" s="111">
        <v>8594</v>
      </c>
      <c r="D407" s="143">
        <v>8323</v>
      </c>
      <c r="E407" s="133">
        <f t="shared" si="86"/>
        <v>-271</v>
      </c>
      <c r="F407" s="134">
        <f t="shared" si="87"/>
        <v>-3.15336281126367</v>
      </c>
      <c r="G407" s="143">
        <v>8323</v>
      </c>
      <c r="IM407"/>
      <c r="IN407"/>
      <c r="IO407"/>
      <c r="IP407"/>
      <c r="IQ407"/>
    </row>
    <row r="408" s="33" customFormat="1" ht="15" customHeight="1" spans="1:251">
      <c r="A408" s="135">
        <v>2050203</v>
      </c>
      <c r="B408" s="137" t="s">
        <v>318</v>
      </c>
      <c r="C408" s="111">
        <v>8675</v>
      </c>
      <c r="D408" s="143">
        <v>7623</v>
      </c>
      <c r="E408" s="133">
        <f t="shared" si="86"/>
        <v>-1052</v>
      </c>
      <c r="F408" s="134">
        <f t="shared" si="87"/>
        <v>-12.1268011527378</v>
      </c>
      <c r="G408" s="143">
        <v>7623</v>
      </c>
      <c r="IM408"/>
      <c r="IN408"/>
      <c r="IO408"/>
      <c r="IP408"/>
      <c r="IQ408"/>
    </row>
    <row r="409" s="33" customFormat="1" ht="15" customHeight="1" spans="1:251">
      <c r="A409" s="135">
        <v>2050204</v>
      </c>
      <c r="B409" s="137" t="s">
        <v>319</v>
      </c>
      <c r="C409" s="111">
        <v>1999</v>
      </c>
      <c r="D409" s="143">
        <v>3038</v>
      </c>
      <c r="E409" s="133">
        <f t="shared" si="86"/>
        <v>1039</v>
      </c>
      <c r="F409" s="134">
        <f t="shared" si="87"/>
        <v>51.975987993997</v>
      </c>
      <c r="G409" s="143">
        <v>3038</v>
      </c>
      <c r="IM409"/>
      <c r="IN409"/>
      <c r="IO409"/>
      <c r="IP409"/>
      <c r="IQ409"/>
    </row>
    <row r="410" s="33" customFormat="1" ht="15" customHeight="1" spans="1:251">
      <c r="A410" s="135">
        <v>2050205</v>
      </c>
      <c r="B410" s="137" t="s">
        <v>320</v>
      </c>
      <c r="C410" s="143"/>
      <c r="D410" s="143"/>
      <c r="E410" s="133">
        <f t="shared" si="86"/>
        <v>0</v>
      </c>
      <c r="F410" s="134">
        <f t="shared" si="87"/>
        <v>0</v>
      </c>
      <c r="G410" s="143"/>
      <c r="IM410"/>
      <c r="IN410"/>
      <c r="IO410"/>
      <c r="IP410"/>
      <c r="IQ410"/>
    </row>
    <row r="411" s="33" customFormat="1" ht="15" customHeight="1" spans="1:251">
      <c r="A411" s="135">
        <v>2050206</v>
      </c>
      <c r="B411" s="137" t="s">
        <v>321</v>
      </c>
      <c r="C411" s="143"/>
      <c r="D411" s="143"/>
      <c r="E411" s="133">
        <f t="shared" si="86"/>
        <v>0</v>
      </c>
      <c r="F411" s="134">
        <f t="shared" si="87"/>
        <v>0</v>
      </c>
      <c r="G411" s="143"/>
      <c r="IM411"/>
      <c r="IN411"/>
      <c r="IO411"/>
      <c r="IP411"/>
      <c r="IQ411"/>
    </row>
    <row r="412" s="33" customFormat="1" ht="15" customHeight="1" spans="1:251">
      <c r="A412" s="135">
        <v>2050207</v>
      </c>
      <c r="B412" s="137" t="s">
        <v>322</v>
      </c>
      <c r="C412" s="143"/>
      <c r="D412" s="143"/>
      <c r="E412" s="133">
        <f t="shared" si="86"/>
        <v>0</v>
      </c>
      <c r="F412" s="134">
        <f t="shared" si="87"/>
        <v>0</v>
      </c>
      <c r="G412" s="143"/>
      <c r="IM412"/>
      <c r="IN412"/>
      <c r="IO412"/>
      <c r="IP412"/>
      <c r="IQ412"/>
    </row>
    <row r="413" s="33" customFormat="1" ht="15" customHeight="1" spans="1:251">
      <c r="A413" s="135">
        <v>2050299</v>
      </c>
      <c r="B413" s="137" t="s">
        <v>323</v>
      </c>
      <c r="C413" s="143">
        <v>49</v>
      </c>
      <c r="D413" s="143">
        <v>99</v>
      </c>
      <c r="E413" s="133">
        <f t="shared" si="86"/>
        <v>50</v>
      </c>
      <c r="F413" s="134">
        <f t="shared" si="87"/>
        <v>102.040816326531</v>
      </c>
      <c r="G413" s="143">
        <v>99</v>
      </c>
      <c r="IM413"/>
      <c r="IN413"/>
      <c r="IO413"/>
      <c r="IP413"/>
      <c r="IQ413"/>
    </row>
    <row r="414" s="33" customFormat="1" ht="15" customHeight="1" spans="1:251">
      <c r="A414" s="135">
        <v>20503</v>
      </c>
      <c r="B414" s="136" t="s">
        <v>324</v>
      </c>
      <c r="C414" s="142">
        <f t="shared" ref="C414:G414" si="92">SUM(C415:C420)</f>
        <v>1766</v>
      </c>
      <c r="D414" s="142">
        <f t="shared" si="92"/>
        <v>964</v>
      </c>
      <c r="E414" s="133">
        <f t="shared" si="86"/>
        <v>-802</v>
      </c>
      <c r="F414" s="134">
        <f t="shared" si="87"/>
        <v>-45.4133635334088</v>
      </c>
      <c r="G414" s="142">
        <f t="shared" si="92"/>
        <v>964</v>
      </c>
      <c r="IM414"/>
      <c r="IN414"/>
      <c r="IO414"/>
      <c r="IP414"/>
      <c r="IQ414"/>
    </row>
    <row r="415" s="33" customFormat="1" ht="15" customHeight="1" spans="1:251">
      <c r="A415" s="135">
        <v>2050301</v>
      </c>
      <c r="B415" s="137" t="s">
        <v>325</v>
      </c>
      <c r="C415" s="143"/>
      <c r="D415" s="143"/>
      <c r="E415" s="133">
        <f t="shared" si="86"/>
        <v>0</v>
      </c>
      <c r="F415" s="134">
        <f t="shared" si="87"/>
        <v>0</v>
      </c>
      <c r="G415" s="143"/>
      <c r="IM415"/>
      <c r="IN415"/>
      <c r="IO415"/>
      <c r="IP415"/>
      <c r="IQ415"/>
    </row>
    <row r="416" s="33" customFormat="1" ht="15" customHeight="1" spans="1:251">
      <c r="A416" s="135">
        <v>2050302</v>
      </c>
      <c r="B416" s="137" t="s">
        <v>326</v>
      </c>
      <c r="C416" s="143"/>
      <c r="D416" s="143">
        <v>964</v>
      </c>
      <c r="E416" s="133">
        <f t="shared" si="86"/>
        <v>964</v>
      </c>
      <c r="F416" s="134">
        <f t="shared" si="87"/>
        <v>0</v>
      </c>
      <c r="G416" s="143">
        <v>964</v>
      </c>
      <c r="IM416"/>
      <c r="IN416"/>
      <c r="IO416"/>
      <c r="IP416"/>
      <c r="IQ416"/>
    </row>
    <row r="417" s="33" customFormat="1" ht="15" customHeight="1" spans="1:251">
      <c r="A417" s="135">
        <v>2050303</v>
      </c>
      <c r="B417" s="137" t="s">
        <v>327</v>
      </c>
      <c r="C417" s="143"/>
      <c r="D417" s="143"/>
      <c r="E417" s="133">
        <f t="shared" si="86"/>
        <v>0</v>
      </c>
      <c r="F417" s="134">
        <f t="shared" si="87"/>
        <v>0</v>
      </c>
      <c r="G417" s="143"/>
      <c r="IM417"/>
      <c r="IN417"/>
      <c r="IO417"/>
      <c r="IP417"/>
      <c r="IQ417"/>
    </row>
    <row r="418" s="33" customFormat="1" ht="15" customHeight="1" spans="1:251">
      <c r="A418" s="135">
        <v>2050304</v>
      </c>
      <c r="B418" s="137" t="s">
        <v>328</v>
      </c>
      <c r="C418" s="143">
        <v>1766</v>
      </c>
      <c r="D418" s="143"/>
      <c r="E418" s="133">
        <f t="shared" si="86"/>
        <v>-1766</v>
      </c>
      <c r="F418" s="134">
        <f t="shared" si="87"/>
        <v>-100</v>
      </c>
      <c r="G418" s="143"/>
      <c r="IM418"/>
      <c r="IN418"/>
      <c r="IO418"/>
      <c r="IP418"/>
      <c r="IQ418"/>
    </row>
    <row r="419" s="33" customFormat="1" ht="15" customHeight="1" spans="1:251">
      <c r="A419" s="135">
        <v>2050305</v>
      </c>
      <c r="B419" s="137" t="s">
        <v>329</v>
      </c>
      <c r="C419" s="143"/>
      <c r="D419" s="143"/>
      <c r="E419" s="133">
        <f t="shared" si="86"/>
        <v>0</v>
      </c>
      <c r="F419" s="134">
        <f t="shared" si="87"/>
        <v>0</v>
      </c>
      <c r="G419" s="143"/>
      <c r="IM419"/>
      <c r="IN419"/>
      <c r="IO419"/>
      <c r="IP419"/>
      <c r="IQ419"/>
    </row>
    <row r="420" s="33" customFormat="1" ht="15" customHeight="1" spans="1:251">
      <c r="A420" s="135">
        <v>2050399</v>
      </c>
      <c r="B420" s="137" t="s">
        <v>330</v>
      </c>
      <c r="C420" s="143"/>
      <c r="D420" s="143"/>
      <c r="E420" s="133">
        <f t="shared" si="86"/>
        <v>0</v>
      </c>
      <c r="F420" s="134">
        <f t="shared" si="87"/>
        <v>0</v>
      </c>
      <c r="G420" s="143"/>
      <c r="IM420"/>
      <c r="IN420"/>
      <c r="IO420"/>
      <c r="IP420"/>
      <c r="IQ420"/>
    </row>
    <row r="421" s="33" customFormat="1" ht="15" customHeight="1" spans="1:251">
      <c r="A421" s="135">
        <v>20504</v>
      </c>
      <c r="B421" s="136" t="s">
        <v>331</v>
      </c>
      <c r="C421" s="142">
        <f t="shared" ref="C421:G421" si="93">SUM(C422:C426)</f>
        <v>0</v>
      </c>
      <c r="D421" s="142">
        <f t="shared" si="93"/>
        <v>0</v>
      </c>
      <c r="E421" s="133">
        <f t="shared" si="86"/>
        <v>0</v>
      </c>
      <c r="F421" s="134">
        <f t="shared" si="87"/>
        <v>0</v>
      </c>
      <c r="G421" s="142">
        <f t="shared" si="93"/>
        <v>0</v>
      </c>
      <c r="IM421"/>
      <c r="IN421"/>
      <c r="IO421"/>
      <c r="IP421"/>
      <c r="IQ421"/>
    </row>
    <row r="422" s="33" customFormat="1" ht="15" customHeight="1" spans="1:251">
      <c r="A422" s="135">
        <v>2050401</v>
      </c>
      <c r="B422" s="137" t="s">
        <v>332</v>
      </c>
      <c r="C422" s="143"/>
      <c r="D422" s="143"/>
      <c r="E422" s="133">
        <f t="shared" si="86"/>
        <v>0</v>
      </c>
      <c r="F422" s="134">
        <f t="shared" si="87"/>
        <v>0</v>
      </c>
      <c r="G422" s="143"/>
      <c r="IM422"/>
      <c r="IN422"/>
      <c r="IO422"/>
      <c r="IP422"/>
      <c r="IQ422"/>
    </row>
    <row r="423" s="33" customFormat="1" ht="15" customHeight="1" spans="1:251">
      <c r="A423" s="135">
        <v>2050402</v>
      </c>
      <c r="B423" s="137" t="s">
        <v>333</v>
      </c>
      <c r="C423" s="143"/>
      <c r="D423" s="143"/>
      <c r="E423" s="133">
        <f t="shared" si="86"/>
        <v>0</v>
      </c>
      <c r="F423" s="134">
        <f t="shared" si="87"/>
        <v>0</v>
      </c>
      <c r="G423" s="143"/>
      <c r="IM423"/>
      <c r="IN423"/>
      <c r="IO423"/>
      <c r="IP423"/>
      <c r="IQ423"/>
    </row>
    <row r="424" s="33" customFormat="1" ht="15" customHeight="1" spans="1:251">
      <c r="A424" s="135">
        <v>2050403</v>
      </c>
      <c r="B424" s="137" t="s">
        <v>334</v>
      </c>
      <c r="C424" s="143"/>
      <c r="D424" s="143"/>
      <c r="E424" s="133">
        <f t="shared" si="86"/>
        <v>0</v>
      </c>
      <c r="F424" s="134">
        <f t="shared" si="87"/>
        <v>0</v>
      </c>
      <c r="G424" s="143"/>
      <c r="IM424"/>
      <c r="IN424"/>
      <c r="IO424"/>
      <c r="IP424"/>
      <c r="IQ424"/>
    </row>
    <row r="425" s="33" customFormat="1" ht="15" customHeight="1" spans="1:251">
      <c r="A425" s="135">
        <v>2050404</v>
      </c>
      <c r="B425" s="137" t="s">
        <v>335</v>
      </c>
      <c r="C425" s="143"/>
      <c r="D425" s="143"/>
      <c r="E425" s="133">
        <f t="shared" si="86"/>
        <v>0</v>
      </c>
      <c r="F425" s="134">
        <f t="shared" si="87"/>
        <v>0</v>
      </c>
      <c r="G425" s="143"/>
      <c r="IM425"/>
      <c r="IN425"/>
      <c r="IO425"/>
      <c r="IP425"/>
      <c r="IQ425"/>
    </row>
    <row r="426" s="33" customFormat="1" ht="15" customHeight="1" spans="1:251">
      <c r="A426" s="135">
        <v>2050499</v>
      </c>
      <c r="B426" s="137" t="s">
        <v>336</v>
      </c>
      <c r="C426" s="143"/>
      <c r="D426" s="143"/>
      <c r="E426" s="133">
        <f t="shared" si="86"/>
        <v>0</v>
      </c>
      <c r="F426" s="134">
        <f t="shared" si="87"/>
        <v>0</v>
      </c>
      <c r="G426" s="143"/>
      <c r="IM426"/>
      <c r="IN426"/>
      <c r="IO426"/>
      <c r="IP426"/>
      <c r="IQ426"/>
    </row>
    <row r="427" s="33" customFormat="1" ht="15" customHeight="1" spans="1:251">
      <c r="A427" s="135">
        <v>20505</v>
      </c>
      <c r="B427" s="136" t="s">
        <v>337</v>
      </c>
      <c r="C427" s="142">
        <f t="shared" ref="C427:G427" si="94">SUM(C428:C430)</f>
        <v>0</v>
      </c>
      <c r="D427" s="142">
        <f t="shared" si="94"/>
        <v>0</v>
      </c>
      <c r="E427" s="133">
        <f t="shared" si="86"/>
        <v>0</v>
      </c>
      <c r="F427" s="134">
        <f t="shared" si="87"/>
        <v>0</v>
      </c>
      <c r="G427" s="142">
        <f t="shared" si="94"/>
        <v>0</v>
      </c>
      <c r="IM427"/>
      <c r="IN427"/>
      <c r="IO427"/>
      <c r="IP427"/>
      <c r="IQ427"/>
    </row>
    <row r="428" s="33" customFormat="1" ht="15" customHeight="1" spans="1:251">
      <c r="A428" s="135">
        <v>2050501</v>
      </c>
      <c r="B428" s="137" t="s">
        <v>338</v>
      </c>
      <c r="C428" s="143"/>
      <c r="D428" s="143"/>
      <c r="E428" s="133">
        <f t="shared" si="86"/>
        <v>0</v>
      </c>
      <c r="F428" s="134">
        <f t="shared" si="87"/>
        <v>0</v>
      </c>
      <c r="G428" s="143"/>
      <c r="IM428"/>
      <c r="IN428"/>
      <c r="IO428"/>
      <c r="IP428"/>
      <c r="IQ428"/>
    </row>
    <row r="429" s="33" customFormat="1" ht="15" customHeight="1" spans="1:251">
      <c r="A429" s="135">
        <v>2050502</v>
      </c>
      <c r="B429" s="137" t="s">
        <v>339</v>
      </c>
      <c r="C429" s="143"/>
      <c r="D429" s="143"/>
      <c r="E429" s="133">
        <f t="shared" si="86"/>
        <v>0</v>
      </c>
      <c r="F429" s="134">
        <f t="shared" si="87"/>
        <v>0</v>
      </c>
      <c r="G429" s="143"/>
      <c r="IM429"/>
      <c r="IN429"/>
      <c r="IO429"/>
      <c r="IP429"/>
      <c r="IQ429"/>
    </row>
    <row r="430" s="33" customFormat="1" ht="15" customHeight="1" spans="1:251">
      <c r="A430" s="135">
        <v>2050599</v>
      </c>
      <c r="B430" s="137" t="s">
        <v>340</v>
      </c>
      <c r="C430" s="143"/>
      <c r="D430" s="143"/>
      <c r="E430" s="133">
        <f t="shared" si="86"/>
        <v>0</v>
      </c>
      <c r="F430" s="134">
        <f t="shared" si="87"/>
        <v>0</v>
      </c>
      <c r="G430" s="143"/>
      <c r="IM430"/>
      <c r="IN430"/>
      <c r="IO430"/>
      <c r="IP430"/>
      <c r="IQ430"/>
    </row>
    <row r="431" s="33" customFormat="1" ht="15" customHeight="1" spans="1:251">
      <c r="A431" s="135">
        <v>20506</v>
      </c>
      <c r="B431" s="136" t="s">
        <v>341</v>
      </c>
      <c r="C431" s="142">
        <f t="shared" ref="C431:G431" si="95">SUM(C432:C434)</f>
        <v>0</v>
      </c>
      <c r="D431" s="142">
        <f t="shared" si="95"/>
        <v>0</v>
      </c>
      <c r="E431" s="133">
        <f t="shared" si="86"/>
        <v>0</v>
      </c>
      <c r="F431" s="134">
        <f t="shared" si="87"/>
        <v>0</v>
      </c>
      <c r="G431" s="142">
        <f t="shared" si="95"/>
        <v>0</v>
      </c>
      <c r="IM431"/>
      <c r="IN431"/>
      <c r="IO431"/>
      <c r="IP431"/>
      <c r="IQ431"/>
    </row>
    <row r="432" s="33" customFormat="1" ht="15" customHeight="1" spans="1:251">
      <c r="A432" s="135">
        <v>2050601</v>
      </c>
      <c r="B432" s="137" t="s">
        <v>342</v>
      </c>
      <c r="C432" s="143"/>
      <c r="D432" s="143"/>
      <c r="E432" s="133">
        <f t="shared" si="86"/>
        <v>0</v>
      </c>
      <c r="F432" s="134">
        <f t="shared" si="87"/>
        <v>0</v>
      </c>
      <c r="G432" s="143"/>
      <c r="IM432"/>
      <c r="IN432"/>
      <c r="IO432"/>
      <c r="IP432"/>
      <c r="IQ432"/>
    </row>
    <row r="433" s="33" customFormat="1" ht="15" customHeight="1" spans="1:251">
      <c r="A433" s="135">
        <v>2050602</v>
      </c>
      <c r="B433" s="137" t="s">
        <v>343</v>
      </c>
      <c r="C433" s="143"/>
      <c r="D433" s="143"/>
      <c r="E433" s="133">
        <f t="shared" si="86"/>
        <v>0</v>
      </c>
      <c r="F433" s="134">
        <f t="shared" si="87"/>
        <v>0</v>
      </c>
      <c r="G433" s="143"/>
      <c r="IM433"/>
      <c r="IN433"/>
      <c r="IO433"/>
      <c r="IP433"/>
      <c r="IQ433"/>
    </row>
    <row r="434" s="33" customFormat="1" ht="15" customHeight="1" spans="1:251">
      <c r="A434" s="135">
        <v>2050699</v>
      </c>
      <c r="B434" s="137" t="s">
        <v>344</v>
      </c>
      <c r="C434" s="143"/>
      <c r="D434" s="143"/>
      <c r="E434" s="133">
        <f t="shared" si="86"/>
        <v>0</v>
      </c>
      <c r="F434" s="134">
        <f t="shared" si="87"/>
        <v>0</v>
      </c>
      <c r="G434" s="143"/>
      <c r="IM434"/>
      <c r="IN434"/>
      <c r="IO434"/>
      <c r="IP434"/>
      <c r="IQ434"/>
    </row>
    <row r="435" s="33" customFormat="1" ht="15" customHeight="1" spans="1:251">
      <c r="A435" s="135">
        <v>20507</v>
      </c>
      <c r="B435" s="136" t="s">
        <v>345</v>
      </c>
      <c r="C435" s="142">
        <f t="shared" ref="C435:G435" si="96">SUM(C436:C438)</f>
        <v>0</v>
      </c>
      <c r="D435" s="142">
        <f t="shared" si="96"/>
        <v>0</v>
      </c>
      <c r="E435" s="133">
        <f t="shared" si="86"/>
        <v>0</v>
      </c>
      <c r="F435" s="134">
        <f t="shared" si="87"/>
        <v>0</v>
      </c>
      <c r="G435" s="142">
        <f t="shared" si="96"/>
        <v>0</v>
      </c>
      <c r="IM435"/>
      <c r="IN435"/>
      <c r="IO435"/>
      <c r="IP435"/>
      <c r="IQ435"/>
    </row>
    <row r="436" s="33" customFormat="1" ht="15" customHeight="1" spans="1:251">
      <c r="A436" s="135">
        <v>2050701</v>
      </c>
      <c r="B436" s="137" t="s">
        <v>346</v>
      </c>
      <c r="C436" s="143"/>
      <c r="D436" s="143"/>
      <c r="E436" s="133">
        <f t="shared" si="86"/>
        <v>0</v>
      </c>
      <c r="F436" s="134">
        <f t="shared" si="87"/>
        <v>0</v>
      </c>
      <c r="G436" s="143"/>
      <c r="IM436"/>
      <c r="IN436"/>
      <c r="IO436"/>
      <c r="IP436"/>
      <c r="IQ436"/>
    </row>
    <row r="437" s="33" customFormat="1" ht="15" customHeight="1" spans="1:251">
      <c r="A437" s="135">
        <v>2050702</v>
      </c>
      <c r="B437" s="137" t="s">
        <v>347</v>
      </c>
      <c r="C437" s="143"/>
      <c r="D437" s="143"/>
      <c r="E437" s="133">
        <f t="shared" si="86"/>
        <v>0</v>
      </c>
      <c r="F437" s="134">
        <f t="shared" si="87"/>
        <v>0</v>
      </c>
      <c r="G437" s="143"/>
      <c r="IM437"/>
      <c r="IN437"/>
      <c r="IO437"/>
      <c r="IP437"/>
      <c r="IQ437"/>
    </row>
    <row r="438" s="33" customFormat="1" ht="15" customHeight="1" spans="1:251">
      <c r="A438" s="135">
        <v>2050799</v>
      </c>
      <c r="B438" s="137" t="s">
        <v>348</v>
      </c>
      <c r="C438" s="143"/>
      <c r="D438" s="143"/>
      <c r="E438" s="133">
        <f t="shared" si="86"/>
        <v>0</v>
      </c>
      <c r="F438" s="134">
        <f t="shared" si="87"/>
        <v>0</v>
      </c>
      <c r="G438" s="143"/>
      <c r="IM438"/>
      <c r="IN438"/>
      <c r="IO438"/>
      <c r="IP438"/>
      <c r="IQ438"/>
    </row>
    <row r="439" s="33" customFormat="1" ht="15" customHeight="1" spans="1:251">
      <c r="A439" s="135">
        <v>20508</v>
      </c>
      <c r="B439" s="136" t="s">
        <v>349</v>
      </c>
      <c r="C439" s="142">
        <f t="shared" ref="C439:G439" si="97">SUM(C440:C444)</f>
        <v>738</v>
      </c>
      <c r="D439" s="142">
        <f t="shared" si="97"/>
        <v>742</v>
      </c>
      <c r="E439" s="133">
        <f t="shared" si="86"/>
        <v>4</v>
      </c>
      <c r="F439" s="134">
        <f t="shared" si="87"/>
        <v>0.5420054200542</v>
      </c>
      <c r="G439" s="142">
        <f t="shared" si="97"/>
        <v>742</v>
      </c>
      <c r="IM439"/>
      <c r="IN439"/>
      <c r="IO439"/>
      <c r="IP439"/>
      <c r="IQ439"/>
    </row>
    <row r="440" s="33" customFormat="1" ht="15" customHeight="1" spans="1:251">
      <c r="A440" s="135">
        <v>2050801</v>
      </c>
      <c r="B440" s="137" t="s">
        <v>350</v>
      </c>
      <c r="C440" s="111">
        <v>534</v>
      </c>
      <c r="D440" s="143">
        <v>526</v>
      </c>
      <c r="E440" s="133">
        <f t="shared" si="86"/>
        <v>-8</v>
      </c>
      <c r="F440" s="134">
        <f t="shared" si="87"/>
        <v>-1.49812734082397</v>
      </c>
      <c r="G440" s="143">
        <v>526</v>
      </c>
      <c r="IM440"/>
      <c r="IN440"/>
      <c r="IO440"/>
      <c r="IP440"/>
      <c r="IQ440"/>
    </row>
    <row r="441" s="33" customFormat="1" ht="15" customHeight="1" spans="1:251">
      <c r="A441" s="135">
        <v>2050802</v>
      </c>
      <c r="B441" s="137" t="s">
        <v>351</v>
      </c>
      <c r="C441" s="111">
        <v>204</v>
      </c>
      <c r="D441" s="143">
        <v>216</v>
      </c>
      <c r="E441" s="133">
        <f t="shared" si="86"/>
        <v>12</v>
      </c>
      <c r="F441" s="134">
        <f t="shared" si="87"/>
        <v>5.88235294117647</v>
      </c>
      <c r="G441" s="143">
        <v>216</v>
      </c>
      <c r="IM441"/>
      <c r="IN441"/>
      <c r="IO441"/>
      <c r="IP441"/>
      <c r="IQ441"/>
    </row>
    <row r="442" s="33" customFormat="1" ht="15" customHeight="1" spans="1:251">
      <c r="A442" s="135">
        <v>2050803</v>
      </c>
      <c r="B442" s="137" t="s">
        <v>352</v>
      </c>
      <c r="C442" s="143"/>
      <c r="D442" s="143"/>
      <c r="E442" s="133">
        <f t="shared" si="86"/>
        <v>0</v>
      </c>
      <c r="F442" s="134">
        <f t="shared" si="87"/>
        <v>0</v>
      </c>
      <c r="G442" s="143"/>
      <c r="IM442"/>
      <c r="IN442"/>
      <c r="IO442"/>
      <c r="IP442"/>
      <c r="IQ442"/>
    </row>
    <row r="443" s="33" customFormat="1" ht="15" customHeight="1" spans="1:251">
      <c r="A443" s="135">
        <v>2050804</v>
      </c>
      <c r="B443" s="137" t="s">
        <v>353</v>
      </c>
      <c r="C443" s="143"/>
      <c r="D443" s="143"/>
      <c r="E443" s="133">
        <f t="shared" si="86"/>
        <v>0</v>
      </c>
      <c r="F443" s="134">
        <f t="shared" si="87"/>
        <v>0</v>
      </c>
      <c r="G443" s="143"/>
      <c r="IM443"/>
      <c r="IN443"/>
      <c r="IO443"/>
      <c r="IP443"/>
      <c r="IQ443"/>
    </row>
    <row r="444" s="33" customFormat="1" ht="15" customHeight="1" spans="1:251">
      <c r="A444" s="135">
        <v>2050899</v>
      </c>
      <c r="B444" s="137" t="s">
        <v>354</v>
      </c>
      <c r="C444" s="143"/>
      <c r="D444" s="143"/>
      <c r="E444" s="133">
        <f t="shared" si="86"/>
        <v>0</v>
      </c>
      <c r="F444" s="134">
        <f t="shared" si="87"/>
        <v>0</v>
      </c>
      <c r="G444" s="143"/>
      <c r="IM444"/>
      <c r="IN444"/>
      <c r="IO444"/>
      <c r="IP444"/>
      <c r="IQ444"/>
    </row>
    <row r="445" s="33" customFormat="1" ht="15" customHeight="1" spans="1:251">
      <c r="A445" s="135">
        <v>20509</v>
      </c>
      <c r="B445" s="136" t="s">
        <v>355</v>
      </c>
      <c r="C445" s="142">
        <f t="shared" ref="C445:G445" si="98">SUM(C446:C451)</f>
        <v>27</v>
      </c>
      <c r="D445" s="142">
        <f t="shared" si="98"/>
        <v>0</v>
      </c>
      <c r="E445" s="133">
        <f t="shared" si="86"/>
        <v>-27</v>
      </c>
      <c r="F445" s="134">
        <f t="shared" si="87"/>
        <v>-100</v>
      </c>
      <c r="G445" s="142">
        <f t="shared" si="98"/>
        <v>0</v>
      </c>
      <c r="IM445"/>
      <c r="IN445"/>
      <c r="IO445"/>
      <c r="IP445"/>
      <c r="IQ445"/>
    </row>
    <row r="446" s="33" customFormat="1" ht="15" customHeight="1" spans="1:251">
      <c r="A446" s="135">
        <v>2050901</v>
      </c>
      <c r="B446" s="137" t="s">
        <v>356</v>
      </c>
      <c r="C446" s="143"/>
      <c r="D446" s="143"/>
      <c r="E446" s="133">
        <f t="shared" si="86"/>
        <v>0</v>
      </c>
      <c r="F446" s="134">
        <f t="shared" si="87"/>
        <v>0</v>
      </c>
      <c r="G446" s="143"/>
      <c r="IM446"/>
      <c r="IN446"/>
      <c r="IO446"/>
      <c r="IP446"/>
      <c r="IQ446"/>
    </row>
    <row r="447" s="33" customFormat="1" ht="15" customHeight="1" spans="1:251">
      <c r="A447" s="135">
        <v>2050902</v>
      </c>
      <c r="B447" s="137" t="s">
        <v>357</v>
      </c>
      <c r="C447" s="143">
        <v>27</v>
      </c>
      <c r="D447" s="143"/>
      <c r="E447" s="133">
        <f t="shared" si="86"/>
        <v>-27</v>
      </c>
      <c r="F447" s="134">
        <f t="shared" si="87"/>
        <v>-100</v>
      </c>
      <c r="G447" s="143"/>
      <c r="IM447"/>
      <c r="IN447"/>
      <c r="IO447"/>
      <c r="IP447"/>
      <c r="IQ447"/>
    </row>
    <row r="448" s="33" customFormat="1" ht="15" customHeight="1" spans="1:251">
      <c r="A448" s="135">
        <v>2050903</v>
      </c>
      <c r="B448" s="137" t="s">
        <v>358</v>
      </c>
      <c r="C448" s="143"/>
      <c r="D448" s="143"/>
      <c r="E448" s="133">
        <f t="shared" si="86"/>
        <v>0</v>
      </c>
      <c r="F448" s="134">
        <f t="shared" si="87"/>
        <v>0</v>
      </c>
      <c r="G448" s="143"/>
      <c r="IM448"/>
      <c r="IN448"/>
      <c r="IO448"/>
      <c r="IP448"/>
      <c r="IQ448"/>
    </row>
    <row r="449" s="33" customFormat="1" ht="15" customHeight="1" spans="1:251">
      <c r="A449" s="135">
        <v>2050904</v>
      </c>
      <c r="B449" s="137" t="s">
        <v>359</v>
      </c>
      <c r="C449" s="143"/>
      <c r="D449" s="143"/>
      <c r="E449" s="133">
        <f t="shared" si="86"/>
        <v>0</v>
      </c>
      <c r="F449" s="134">
        <f t="shared" si="87"/>
        <v>0</v>
      </c>
      <c r="G449" s="143"/>
      <c r="IM449"/>
      <c r="IN449"/>
      <c r="IO449"/>
      <c r="IP449"/>
      <c r="IQ449"/>
    </row>
    <row r="450" s="33" customFormat="1" ht="15" customHeight="1" spans="1:251">
      <c r="A450" s="135">
        <v>2050905</v>
      </c>
      <c r="B450" s="137" t="s">
        <v>360</v>
      </c>
      <c r="C450" s="143"/>
      <c r="D450" s="143"/>
      <c r="E450" s="133">
        <f t="shared" si="86"/>
        <v>0</v>
      </c>
      <c r="F450" s="134">
        <f t="shared" si="87"/>
        <v>0</v>
      </c>
      <c r="G450" s="143"/>
      <c r="IM450"/>
      <c r="IN450"/>
      <c r="IO450"/>
      <c r="IP450"/>
      <c r="IQ450"/>
    </row>
    <row r="451" s="33" customFormat="1" ht="15" customHeight="1" spans="1:251">
      <c r="A451" s="135">
        <v>2050999</v>
      </c>
      <c r="B451" s="137" t="s">
        <v>361</v>
      </c>
      <c r="C451" s="143"/>
      <c r="D451" s="143"/>
      <c r="E451" s="133">
        <f t="shared" si="86"/>
        <v>0</v>
      </c>
      <c r="F451" s="134">
        <f t="shared" si="87"/>
        <v>0</v>
      </c>
      <c r="G451" s="143"/>
      <c r="IM451"/>
      <c r="IN451"/>
      <c r="IO451"/>
      <c r="IP451"/>
      <c r="IQ451"/>
    </row>
    <row r="452" s="33" customFormat="1" ht="15" customHeight="1" spans="1:251">
      <c r="A452" s="135">
        <v>20599</v>
      </c>
      <c r="B452" s="136" t="s">
        <v>362</v>
      </c>
      <c r="C452" s="142">
        <f t="shared" ref="C452:G452" si="99">C453</f>
        <v>0</v>
      </c>
      <c r="D452" s="142">
        <f t="shared" si="99"/>
        <v>103</v>
      </c>
      <c r="E452" s="133">
        <f t="shared" si="86"/>
        <v>103</v>
      </c>
      <c r="F452" s="134">
        <f t="shared" si="87"/>
        <v>0</v>
      </c>
      <c r="G452" s="142">
        <f t="shared" si="99"/>
        <v>103</v>
      </c>
      <c r="IM452"/>
      <c r="IN452"/>
      <c r="IO452"/>
      <c r="IP452"/>
      <c r="IQ452"/>
    </row>
    <row r="453" s="33" customFormat="1" ht="15" customHeight="1" spans="1:251">
      <c r="A453" s="135">
        <v>2059999</v>
      </c>
      <c r="B453" s="137" t="s">
        <v>363</v>
      </c>
      <c r="C453" s="143"/>
      <c r="D453" s="143">
        <v>103</v>
      </c>
      <c r="E453" s="133">
        <f t="shared" si="86"/>
        <v>103</v>
      </c>
      <c r="F453" s="134">
        <f t="shared" si="87"/>
        <v>0</v>
      </c>
      <c r="G453" s="143">
        <v>103</v>
      </c>
      <c r="IM453"/>
      <c r="IN453"/>
      <c r="IO453"/>
      <c r="IP453"/>
      <c r="IQ453"/>
    </row>
    <row r="454" s="33" customFormat="1" ht="15" customHeight="1" spans="1:251">
      <c r="A454" s="135">
        <v>206</v>
      </c>
      <c r="B454" s="136" t="s">
        <v>364</v>
      </c>
      <c r="C454" s="142">
        <f t="shared" ref="C454:G454" si="100">C455+C460+C469+C475+C481+C486+C491+C498+C502+C505</f>
        <v>188</v>
      </c>
      <c r="D454" s="142">
        <f t="shared" si="100"/>
        <v>95</v>
      </c>
      <c r="E454" s="133">
        <f t="shared" si="86"/>
        <v>-93</v>
      </c>
      <c r="F454" s="134">
        <f t="shared" si="87"/>
        <v>-49.468085106383</v>
      </c>
      <c r="G454" s="142">
        <f t="shared" si="100"/>
        <v>95</v>
      </c>
      <c r="IM454"/>
      <c r="IN454"/>
      <c r="IO454"/>
      <c r="IP454"/>
      <c r="IQ454"/>
    </row>
    <row r="455" s="33" customFormat="1" ht="15" customHeight="1" spans="1:251">
      <c r="A455" s="135">
        <v>20601</v>
      </c>
      <c r="B455" s="136" t="s">
        <v>365</v>
      </c>
      <c r="C455" s="142">
        <f t="shared" ref="C455:G455" si="101">SUM(C456:C459)</f>
        <v>48</v>
      </c>
      <c r="D455" s="142">
        <f t="shared" si="101"/>
        <v>49</v>
      </c>
      <c r="E455" s="133">
        <f t="shared" si="86"/>
        <v>1</v>
      </c>
      <c r="F455" s="134">
        <f t="shared" si="87"/>
        <v>2.08333333333333</v>
      </c>
      <c r="G455" s="142">
        <f t="shared" si="101"/>
        <v>49</v>
      </c>
      <c r="IM455"/>
      <c r="IN455"/>
      <c r="IO455"/>
      <c r="IP455"/>
      <c r="IQ455"/>
    </row>
    <row r="456" s="33" customFormat="1" ht="15" customHeight="1" spans="1:251">
      <c r="A456" s="135">
        <v>2060101</v>
      </c>
      <c r="B456" s="137" t="s">
        <v>63</v>
      </c>
      <c r="C456" s="143">
        <v>48</v>
      </c>
      <c r="D456" s="143">
        <v>49</v>
      </c>
      <c r="E456" s="133">
        <f t="shared" si="86"/>
        <v>1</v>
      </c>
      <c r="F456" s="134">
        <f t="shared" si="87"/>
        <v>2.08333333333333</v>
      </c>
      <c r="G456" s="143">
        <v>49</v>
      </c>
      <c r="IM456"/>
      <c r="IN456"/>
      <c r="IO456"/>
      <c r="IP456"/>
      <c r="IQ456"/>
    </row>
    <row r="457" s="33" customFormat="1" ht="15" customHeight="1" spans="1:251">
      <c r="A457" s="135">
        <v>2060102</v>
      </c>
      <c r="B457" s="137" t="s">
        <v>64</v>
      </c>
      <c r="C457" s="143"/>
      <c r="D457" s="143"/>
      <c r="E457" s="133">
        <f t="shared" si="86"/>
        <v>0</v>
      </c>
      <c r="F457" s="134">
        <f t="shared" si="87"/>
        <v>0</v>
      </c>
      <c r="G457" s="143"/>
      <c r="IM457"/>
      <c r="IN457"/>
      <c r="IO457"/>
      <c r="IP457"/>
      <c r="IQ457"/>
    </row>
    <row r="458" s="33" customFormat="1" ht="15" customHeight="1" spans="1:251">
      <c r="A458" s="135">
        <v>2060103</v>
      </c>
      <c r="B458" s="137" t="s">
        <v>65</v>
      </c>
      <c r="C458" s="143"/>
      <c r="D458" s="143"/>
      <c r="E458" s="133">
        <f t="shared" si="86"/>
        <v>0</v>
      </c>
      <c r="F458" s="134">
        <f t="shared" si="87"/>
        <v>0</v>
      </c>
      <c r="G458" s="143"/>
      <c r="IM458"/>
      <c r="IN458"/>
      <c r="IO458"/>
      <c r="IP458"/>
      <c r="IQ458"/>
    </row>
    <row r="459" s="33" customFormat="1" ht="15" customHeight="1" spans="1:251">
      <c r="A459" s="135">
        <v>2060199</v>
      </c>
      <c r="B459" s="137" t="s">
        <v>366</v>
      </c>
      <c r="C459" s="143"/>
      <c r="D459" s="143"/>
      <c r="E459" s="133">
        <f t="shared" si="86"/>
        <v>0</v>
      </c>
      <c r="F459" s="134">
        <f t="shared" si="87"/>
        <v>0</v>
      </c>
      <c r="G459" s="143"/>
      <c r="IM459"/>
      <c r="IN459"/>
      <c r="IO459"/>
      <c r="IP459"/>
      <c r="IQ459"/>
    </row>
    <row r="460" s="33" customFormat="1" ht="15" customHeight="1" spans="1:251">
      <c r="A460" s="135">
        <v>20602</v>
      </c>
      <c r="B460" s="136" t="s">
        <v>367</v>
      </c>
      <c r="C460" s="142">
        <f t="shared" ref="C460:G460" si="102">SUM(C461:C468)</f>
        <v>0</v>
      </c>
      <c r="D460" s="142">
        <f t="shared" si="102"/>
        <v>0</v>
      </c>
      <c r="E460" s="133">
        <f t="shared" ref="E460:E523" si="103">D460-C460</f>
        <v>0</v>
      </c>
      <c r="F460" s="134">
        <f t="shared" ref="F460:F523" si="104">IF(C460=0,,E460/C460*100)</f>
        <v>0</v>
      </c>
      <c r="G460" s="142">
        <f t="shared" si="102"/>
        <v>0</v>
      </c>
      <c r="IM460"/>
      <c r="IN460"/>
      <c r="IO460"/>
      <c r="IP460"/>
      <c r="IQ460"/>
    </row>
    <row r="461" s="33" customFormat="1" ht="15" customHeight="1" spans="1:251">
      <c r="A461" s="135">
        <v>2060201</v>
      </c>
      <c r="B461" s="137" t="s">
        <v>368</v>
      </c>
      <c r="C461" s="143"/>
      <c r="D461" s="143"/>
      <c r="E461" s="133">
        <f t="shared" si="103"/>
        <v>0</v>
      </c>
      <c r="F461" s="134">
        <f t="shared" si="104"/>
        <v>0</v>
      </c>
      <c r="G461" s="143"/>
      <c r="IM461"/>
      <c r="IN461"/>
      <c r="IO461"/>
      <c r="IP461"/>
      <c r="IQ461"/>
    </row>
    <row r="462" s="33" customFormat="1" ht="15" customHeight="1" spans="1:251">
      <c r="A462" s="135">
        <v>2060202</v>
      </c>
      <c r="B462" s="137" t="s">
        <v>369</v>
      </c>
      <c r="C462" s="143"/>
      <c r="D462" s="143"/>
      <c r="E462" s="133">
        <f t="shared" si="103"/>
        <v>0</v>
      </c>
      <c r="F462" s="134">
        <f t="shared" si="104"/>
        <v>0</v>
      </c>
      <c r="G462" s="143"/>
      <c r="IM462"/>
      <c r="IN462"/>
      <c r="IO462"/>
      <c r="IP462"/>
      <c r="IQ462"/>
    </row>
    <row r="463" s="33" customFormat="1" ht="15" customHeight="1" spans="1:251">
      <c r="A463" s="135">
        <v>2060203</v>
      </c>
      <c r="B463" s="137" t="s">
        <v>370</v>
      </c>
      <c r="C463" s="143"/>
      <c r="D463" s="143"/>
      <c r="E463" s="133">
        <f t="shared" si="103"/>
        <v>0</v>
      </c>
      <c r="F463" s="134">
        <f t="shared" si="104"/>
        <v>0</v>
      </c>
      <c r="G463" s="143"/>
      <c r="IM463"/>
      <c r="IN463"/>
      <c r="IO463"/>
      <c r="IP463"/>
      <c r="IQ463"/>
    </row>
    <row r="464" s="33" customFormat="1" ht="15" customHeight="1" spans="1:251">
      <c r="A464" s="135">
        <v>2060204</v>
      </c>
      <c r="B464" s="137" t="s">
        <v>371</v>
      </c>
      <c r="C464" s="143"/>
      <c r="D464" s="143"/>
      <c r="E464" s="133">
        <f t="shared" si="103"/>
        <v>0</v>
      </c>
      <c r="F464" s="134">
        <f t="shared" si="104"/>
        <v>0</v>
      </c>
      <c r="G464" s="143"/>
      <c r="IM464"/>
      <c r="IN464"/>
      <c r="IO464"/>
      <c r="IP464"/>
      <c r="IQ464"/>
    </row>
    <row r="465" s="33" customFormat="1" ht="15" customHeight="1" spans="1:251">
      <c r="A465" s="135">
        <v>2060205</v>
      </c>
      <c r="B465" s="137" t="s">
        <v>372</v>
      </c>
      <c r="C465" s="143"/>
      <c r="D465" s="143"/>
      <c r="E465" s="133">
        <f t="shared" si="103"/>
        <v>0</v>
      </c>
      <c r="F465" s="134">
        <f t="shared" si="104"/>
        <v>0</v>
      </c>
      <c r="G465" s="143"/>
      <c r="IM465"/>
      <c r="IN465"/>
      <c r="IO465"/>
      <c r="IP465"/>
      <c r="IQ465"/>
    </row>
    <row r="466" s="33" customFormat="1" ht="15" customHeight="1" spans="1:251">
      <c r="A466" s="135">
        <v>2060206</v>
      </c>
      <c r="B466" s="137" t="s">
        <v>373</v>
      </c>
      <c r="C466" s="143"/>
      <c r="D466" s="143"/>
      <c r="E466" s="133">
        <f t="shared" si="103"/>
        <v>0</v>
      </c>
      <c r="F466" s="134">
        <f t="shared" si="104"/>
        <v>0</v>
      </c>
      <c r="G466" s="143"/>
      <c r="IM466"/>
      <c r="IN466"/>
      <c r="IO466"/>
      <c r="IP466"/>
      <c r="IQ466"/>
    </row>
    <row r="467" s="33" customFormat="1" ht="15" customHeight="1" spans="1:251">
      <c r="A467" s="135">
        <v>2060207</v>
      </c>
      <c r="B467" s="137" t="s">
        <v>374</v>
      </c>
      <c r="C467" s="143"/>
      <c r="D467" s="143"/>
      <c r="E467" s="133">
        <f t="shared" si="103"/>
        <v>0</v>
      </c>
      <c r="F467" s="134">
        <f t="shared" si="104"/>
        <v>0</v>
      </c>
      <c r="G467" s="143"/>
      <c r="IM467"/>
      <c r="IN467"/>
      <c r="IO467"/>
      <c r="IP467"/>
      <c r="IQ467"/>
    </row>
    <row r="468" s="33" customFormat="1" ht="15" customHeight="1" spans="1:251">
      <c r="A468" s="135">
        <v>2060299</v>
      </c>
      <c r="B468" s="137" t="s">
        <v>375</v>
      </c>
      <c r="C468" s="143"/>
      <c r="D468" s="143"/>
      <c r="E468" s="133">
        <f t="shared" si="103"/>
        <v>0</v>
      </c>
      <c r="F468" s="134">
        <f t="shared" si="104"/>
        <v>0</v>
      </c>
      <c r="G468" s="143"/>
      <c r="IM468"/>
      <c r="IN468"/>
      <c r="IO468"/>
      <c r="IP468"/>
      <c r="IQ468"/>
    </row>
    <row r="469" s="33" customFormat="1" ht="15" customHeight="1" spans="1:251">
      <c r="A469" s="135">
        <v>20603</v>
      </c>
      <c r="B469" s="136" t="s">
        <v>376</v>
      </c>
      <c r="C469" s="142">
        <f t="shared" ref="C469:G469" si="105">SUM(C470:C474)</f>
        <v>0</v>
      </c>
      <c r="D469" s="142">
        <f t="shared" si="105"/>
        <v>0</v>
      </c>
      <c r="E469" s="133">
        <f t="shared" si="103"/>
        <v>0</v>
      </c>
      <c r="F469" s="134">
        <f t="shared" si="104"/>
        <v>0</v>
      </c>
      <c r="G469" s="142">
        <f t="shared" si="105"/>
        <v>0</v>
      </c>
      <c r="IM469"/>
      <c r="IN469"/>
      <c r="IO469"/>
      <c r="IP469"/>
      <c r="IQ469"/>
    </row>
    <row r="470" s="33" customFormat="1" ht="15" customHeight="1" spans="1:251">
      <c r="A470" s="135">
        <v>2060301</v>
      </c>
      <c r="B470" s="137" t="s">
        <v>368</v>
      </c>
      <c r="C470" s="143"/>
      <c r="D470" s="143"/>
      <c r="E470" s="133">
        <f t="shared" si="103"/>
        <v>0</v>
      </c>
      <c r="F470" s="134">
        <f t="shared" si="104"/>
        <v>0</v>
      </c>
      <c r="G470" s="143"/>
      <c r="IM470"/>
      <c r="IN470"/>
      <c r="IO470"/>
      <c r="IP470"/>
      <c r="IQ470"/>
    </row>
    <row r="471" s="33" customFormat="1" ht="15" customHeight="1" spans="1:251">
      <c r="A471" s="135">
        <v>2060302</v>
      </c>
      <c r="B471" s="137" t="s">
        <v>377</v>
      </c>
      <c r="C471" s="143"/>
      <c r="D471" s="143"/>
      <c r="E471" s="133">
        <f t="shared" si="103"/>
        <v>0</v>
      </c>
      <c r="F471" s="134">
        <f t="shared" si="104"/>
        <v>0</v>
      </c>
      <c r="G471" s="143"/>
      <c r="IM471"/>
      <c r="IN471"/>
      <c r="IO471"/>
      <c r="IP471"/>
      <c r="IQ471"/>
    </row>
    <row r="472" s="33" customFormat="1" ht="15" customHeight="1" spans="1:251">
      <c r="A472" s="135">
        <v>2060303</v>
      </c>
      <c r="B472" s="137" t="s">
        <v>378</v>
      </c>
      <c r="C472" s="143"/>
      <c r="D472" s="143"/>
      <c r="E472" s="133">
        <f t="shared" si="103"/>
        <v>0</v>
      </c>
      <c r="F472" s="134">
        <f t="shared" si="104"/>
        <v>0</v>
      </c>
      <c r="G472" s="143"/>
      <c r="IM472"/>
      <c r="IN472"/>
      <c r="IO472"/>
      <c r="IP472"/>
      <c r="IQ472"/>
    </row>
    <row r="473" s="33" customFormat="1" ht="15" customHeight="1" spans="1:251">
      <c r="A473" s="135">
        <v>2060304</v>
      </c>
      <c r="B473" s="137" t="s">
        <v>379</v>
      </c>
      <c r="C473" s="143"/>
      <c r="D473" s="143"/>
      <c r="E473" s="133">
        <f t="shared" si="103"/>
        <v>0</v>
      </c>
      <c r="F473" s="134">
        <f t="shared" si="104"/>
        <v>0</v>
      </c>
      <c r="G473" s="143"/>
      <c r="IM473"/>
      <c r="IN473"/>
      <c r="IO473"/>
      <c r="IP473"/>
      <c r="IQ473"/>
    </row>
    <row r="474" s="33" customFormat="1" ht="15" customHeight="1" spans="1:251">
      <c r="A474" s="135">
        <v>2060399</v>
      </c>
      <c r="B474" s="137" t="s">
        <v>380</v>
      </c>
      <c r="C474" s="143"/>
      <c r="D474" s="143"/>
      <c r="E474" s="133">
        <f t="shared" si="103"/>
        <v>0</v>
      </c>
      <c r="F474" s="134">
        <f t="shared" si="104"/>
        <v>0</v>
      </c>
      <c r="G474" s="143"/>
      <c r="IM474"/>
      <c r="IN474"/>
      <c r="IO474"/>
      <c r="IP474"/>
      <c r="IQ474"/>
    </row>
    <row r="475" s="33" customFormat="1" ht="15" customHeight="1" spans="1:251">
      <c r="A475" s="135">
        <v>20604</v>
      </c>
      <c r="B475" s="136" t="s">
        <v>381</v>
      </c>
      <c r="C475" s="142">
        <f t="shared" ref="C475:G475" si="106">SUM(C476:C480)</f>
        <v>0</v>
      </c>
      <c r="D475" s="142">
        <f t="shared" si="106"/>
        <v>0</v>
      </c>
      <c r="E475" s="133">
        <f t="shared" si="103"/>
        <v>0</v>
      </c>
      <c r="F475" s="134">
        <f t="shared" si="104"/>
        <v>0</v>
      </c>
      <c r="G475" s="142">
        <f t="shared" si="106"/>
        <v>0</v>
      </c>
      <c r="IM475"/>
      <c r="IN475"/>
      <c r="IO475"/>
      <c r="IP475"/>
      <c r="IQ475"/>
    </row>
    <row r="476" s="33" customFormat="1" ht="15" customHeight="1" spans="1:251">
      <c r="A476" s="135">
        <v>2060401</v>
      </c>
      <c r="B476" s="137" t="s">
        <v>368</v>
      </c>
      <c r="C476" s="143"/>
      <c r="D476" s="143"/>
      <c r="E476" s="133">
        <f t="shared" si="103"/>
        <v>0</v>
      </c>
      <c r="F476" s="134">
        <f t="shared" si="104"/>
        <v>0</v>
      </c>
      <c r="G476" s="143"/>
      <c r="IM476"/>
      <c r="IN476"/>
      <c r="IO476"/>
      <c r="IP476"/>
      <c r="IQ476"/>
    </row>
    <row r="477" s="33" customFormat="1" ht="15" customHeight="1" spans="1:251">
      <c r="A477" s="135">
        <v>2060402</v>
      </c>
      <c r="B477" s="137" t="s">
        <v>382</v>
      </c>
      <c r="C477" s="143"/>
      <c r="D477" s="143"/>
      <c r="E477" s="133">
        <f t="shared" si="103"/>
        <v>0</v>
      </c>
      <c r="F477" s="134">
        <f t="shared" si="104"/>
        <v>0</v>
      </c>
      <c r="G477" s="143"/>
      <c r="IM477"/>
      <c r="IN477"/>
      <c r="IO477"/>
      <c r="IP477"/>
      <c r="IQ477"/>
    </row>
    <row r="478" s="33" customFormat="1" ht="15" customHeight="1" spans="1:251">
      <c r="A478" s="135">
        <v>2060403</v>
      </c>
      <c r="B478" s="137" t="s">
        <v>383</v>
      </c>
      <c r="C478" s="143"/>
      <c r="D478" s="143"/>
      <c r="E478" s="133">
        <f t="shared" si="103"/>
        <v>0</v>
      </c>
      <c r="F478" s="134">
        <f t="shared" si="104"/>
        <v>0</v>
      </c>
      <c r="G478" s="143"/>
      <c r="IM478"/>
      <c r="IN478"/>
      <c r="IO478"/>
      <c r="IP478"/>
      <c r="IQ478"/>
    </row>
    <row r="479" s="33" customFormat="1" ht="15" customHeight="1" spans="1:251">
      <c r="A479" s="135">
        <v>2060404</v>
      </c>
      <c r="B479" s="137" t="s">
        <v>384</v>
      </c>
      <c r="C479" s="143"/>
      <c r="D479" s="143"/>
      <c r="E479" s="133">
        <f t="shared" si="103"/>
        <v>0</v>
      </c>
      <c r="F479" s="134">
        <f t="shared" si="104"/>
        <v>0</v>
      </c>
      <c r="G479" s="143"/>
      <c r="IM479"/>
      <c r="IN479"/>
      <c r="IO479"/>
      <c r="IP479"/>
      <c r="IQ479"/>
    </row>
    <row r="480" s="33" customFormat="1" ht="15" customHeight="1" spans="1:251">
      <c r="A480" s="135">
        <v>2060499</v>
      </c>
      <c r="B480" s="137" t="s">
        <v>385</v>
      </c>
      <c r="C480" s="143"/>
      <c r="D480" s="143"/>
      <c r="E480" s="133">
        <f t="shared" si="103"/>
        <v>0</v>
      </c>
      <c r="F480" s="134">
        <f t="shared" si="104"/>
        <v>0</v>
      </c>
      <c r="G480" s="143"/>
      <c r="IM480"/>
      <c r="IN480"/>
      <c r="IO480"/>
      <c r="IP480"/>
      <c r="IQ480"/>
    </row>
    <row r="481" s="33" customFormat="1" ht="15" customHeight="1" spans="1:251">
      <c r="A481" s="135">
        <v>20605</v>
      </c>
      <c r="B481" s="136" t="s">
        <v>386</v>
      </c>
      <c r="C481" s="142">
        <f t="shared" ref="C481:G481" si="107">SUM(C482:C485)</f>
        <v>0</v>
      </c>
      <c r="D481" s="142">
        <f t="shared" si="107"/>
        <v>0</v>
      </c>
      <c r="E481" s="133">
        <f t="shared" si="103"/>
        <v>0</v>
      </c>
      <c r="F481" s="134">
        <f t="shared" si="104"/>
        <v>0</v>
      </c>
      <c r="G481" s="142">
        <f t="shared" si="107"/>
        <v>0</v>
      </c>
      <c r="IM481"/>
      <c r="IN481"/>
      <c r="IO481"/>
      <c r="IP481"/>
      <c r="IQ481"/>
    </row>
    <row r="482" s="33" customFormat="1" ht="15" customHeight="1" spans="1:251">
      <c r="A482" s="135">
        <v>2060501</v>
      </c>
      <c r="B482" s="137" t="s">
        <v>368</v>
      </c>
      <c r="C482" s="143"/>
      <c r="D482" s="143"/>
      <c r="E482" s="133">
        <f t="shared" si="103"/>
        <v>0</v>
      </c>
      <c r="F482" s="134">
        <f t="shared" si="104"/>
        <v>0</v>
      </c>
      <c r="G482" s="143"/>
      <c r="IM482"/>
      <c r="IN482"/>
      <c r="IO482"/>
      <c r="IP482"/>
      <c r="IQ482"/>
    </row>
    <row r="483" s="33" customFormat="1" ht="15" customHeight="1" spans="1:251">
      <c r="A483" s="135">
        <v>2060502</v>
      </c>
      <c r="B483" s="137" t="s">
        <v>387</v>
      </c>
      <c r="C483" s="143"/>
      <c r="D483" s="143"/>
      <c r="E483" s="133">
        <f t="shared" si="103"/>
        <v>0</v>
      </c>
      <c r="F483" s="134">
        <f t="shared" si="104"/>
        <v>0</v>
      </c>
      <c r="G483" s="143"/>
      <c r="IM483"/>
      <c r="IN483"/>
      <c r="IO483"/>
      <c r="IP483"/>
      <c r="IQ483"/>
    </row>
    <row r="484" s="33" customFormat="1" ht="15" customHeight="1" spans="1:251">
      <c r="A484" s="135">
        <v>2060503</v>
      </c>
      <c r="B484" s="137" t="s">
        <v>388</v>
      </c>
      <c r="C484" s="143"/>
      <c r="D484" s="143"/>
      <c r="E484" s="133">
        <f t="shared" si="103"/>
        <v>0</v>
      </c>
      <c r="F484" s="134">
        <f t="shared" si="104"/>
        <v>0</v>
      </c>
      <c r="G484" s="143"/>
      <c r="IM484"/>
      <c r="IN484"/>
      <c r="IO484"/>
      <c r="IP484"/>
      <c r="IQ484"/>
    </row>
    <row r="485" s="33" customFormat="1" ht="15" customHeight="1" spans="1:251">
      <c r="A485" s="135">
        <v>2060599</v>
      </c>
      <c r="B485" s="137" t="s">
        <v>389</v>
      </c>
      <c r="C485" s="143"/>
      <c r="D485" s="143"/>
      <c r="E485" s="133">
        <f t="shared" si="103"/>
        <v>0</v>
      </c>
      <c r="F485" s="134">
        <f t="shared" si="104"/>
        <v>0</v>
      </c>
      <c r="G485" s="143"/>
      <c r="IM485"/>
      <c r="IN485"/>
      <c r="IO485"/>
      <c r="IP485"/>
      <c r="IQ485"/>
    </row>
    <row r="486" s="33" customFormat="1" ht="15" customHeight="1" spans="1:251">
      <c r="A486" s="135">
        <v>20606</v>
      </c>
      <c r="B486" s="136" t="s">
        <v>390</v>
      </c>
      <c r="C486" s="142">
        <f t="shared" ref="C486:G486" si="108">SUM(C487:C490)</f>
        <v>0</v>
      </c>
      <c r="D486" s="142">
        <f t="shared" si="108"/>
        <v>0</v>
      </c>
      <c r="E486" s="133">
        <f t="shared" si="103"/>
        <v>0</v>
      </c>
      <c r="F486" s="134">
        <f t="shared" si="104"/>
        <v>0</v>
      </c>
      <c r="G486" s="142">
        <f t="shared" si="108"/>
        <v>0</v>
      </c>
      <c r="IM486"/>
      <c r="IN486"/>
      <c r="IO486"/>
      <c r="IP486"/>
      <c r="IQ486"/>
    </row>
    <row r="487" s="33" customFormat="1" ht="15" customHeight="1" spans="1:251">
      <c r="A487" s="135">
        <v>2060601</v>
      </c>
      <c r="B487" s="137" t="s">
        <v>391</v>
      </c>
      <c r="C487" s="143"/>
      <c r="D487" s="143"/>
      <c r="E487" s="133">
        <f t="shared" si="103"/>
        <v>0</v>
      </c>
      <c r="F487" s="134">
        <f t="shared" si="104"/>
        <v>0</v>
      </c>
      <c r="G487" s="143"/>
      <c r="IM487"/>
      <c r="IN487"/>
      <c r="IO487"/>
      <c r="IP487"/>
      <c r="IQ487"/>
    </row>
    <row r="488" s="33" customFormat="1" ht="15" customHeight="1" spans="1:251">
      <c r="A488" s="135">
        <v>2060602</v>
      </c>
      <c r="B488" s="137" t="s">
        <v>392</v>
      </c>
      <c r="C488" s="143"/>
      <c r="D488" s="143"/>
      <c r="E488" s="133">
        <f t="shared" si="103"/>
        <v>0</v>
      </c>
      <c r="F488" s="134">
        <f t="shared" si="104"/>
        <v>0</v>
      </c>
      <c r="G488" s="143"/>
      <c r="IM488"/>
      <c r="IN488"/>
      <c r="IO488"/>
      <c r="IP488"/>
      <c r="IQ488"/>
    </row>
    <row r="489" s="33" customFormat="1" ht="15" customHeight="1" spans="1:251">
      <c r="A489" s="135">
        <v>2060603</v>
      </c>
      <c r="B489" s="137" t="s">
        <v>393</v>
      </c>
      <c r="C489" s="143"/>
      <c r="D489" s="143"/>
      <c r="E489" s="133">
        <f t="shared" si="103"/>
        <v>0</v>
      </c>
      <c r="F489" s="134">
        <f t="shared" si="104"/>
        <v>0</v>
      </c>
      <c r="G489" s="143"/>
      <c r="IM489"/>
      <c r="IN489"/>
      <c r="IO489"/>
      <c r="IP489"/>
      <c r="IQ489"/>
    </row>
    <row r="490" s="33" customFormat="1" ht="15" customHeight="1" spans="1:251">
      <c r="A490" s="135">
        <v>2060699</v>
      </c>
      <c r="B490" s="137" t="s">
        <v>394</v>
      </c>
      <c r="C490" s="143"/>
      <c r="D490" s="143"/>
      <c r="E490" s="133">
        <f t="shared" si="103"/>
        <v>0</v>
      </c>
      <c r="F490" s="134">
        <f t="shared" si="104"/>
        <v>0</v>
      </c>
      <c r="G490" s="143"/>
      <c r="IM490"/>
      <c r="IN490"/>
      <c r="IO490"/>
      <c r="IP490"/>
      <c r="IQ490"/>
    </row>
    <row r="491" s="33" customFormat="1" ht="15" customHeight="1" spans="1:251">
      <c r="A491" s="135">
        <v>20607</v>
      </c>
      <c r="B491" s="136" t="s">
        <v>395</v>
      </c>
      <c r="C491" s="142">
        <f t="shared" ref="C491:G491" si="109">SUM(C492:C497)</f>
        <v>18</v>
      </c>
      <c r="D491" s="142">
        <f t="shared" si="109"/>
        <v>18</v>
      </c>
      <c r="E491" s="133">
        <f t="shared" si="103"/>
        <v>0</v>
      </c>
      <c r="F491" s="134">
        <f t="shared" si="104"/>
        <v>0</v>
      </c>
      <c r="G491" s="142">
        <f t="shared" si="109"/>
        <v>18</v>
      </c>
      <c r="IM491"/>
      <c r="IN491"/>
      <c r="IO491"/>
      <c r="IP491"/>
      <c r="IQ491"/>
    </row>
    <row r="492" s="33" customFormat="1" ht="15" customHeight="1" spans="1:251">
      <c r="A492" s="135">
        <v>2060701</v>
      </c>
      <c r="B492" s="137" t="s">
        <v>368</v>
      </c>
      <c r="C492" s="143"/>
      <c r="D492" s="143"/>
      <c r="E492" s="133">
        <f t="shared" si="103"/>
        <v>0</v>
      </c>
      <c r="F492" s="134">
        <f t="shared" si="104"/>
        <v>0</v>
      </c>
      <c r="G492" s="143"/>
      <c r="IM492"/>
      <c r="IN492"/>
      <c r="IO492"/>
      <c r="IP492"/>
      <c r="IQ492"/>
    </row>
    <row r="493" s="33" customFormat="1" ht="15" customHeight="1" spans="1:251">
      <c r="A493" s="135">
        <v>2060702</v>
      </c>
      <c r="B493" s="137" t="s">
        <v>396</v>
      </c>
      <c r="C493" s="143">
        <v>2</v>
      </c>
      <c r="D493" s="143">
        <v>2</v>
      </c>
      <c r="E493" s="133">
        <f t="shared" si="103"/>
        <v>0</v>
      </c>
      <c r="F493" s="134">
        <f t="shared" si="104"/>
        <v>0</v>
      </c>
      <c r="G493" s="143">
        <v>2</v>
      </c>
      <c r="IM493"/>
      <c r="IN493"/>
      <c r="IO493"/>
      <c r="IP493"/>
      <c r="IQ493"/>
    </row>
    <row r="494" s="33" customFormat="1" ht="15" customHeight="1" spans="1:251">
      <c r="A494" s="135">
        <v>2060703</v>
      </c>
      <c r="B494" s="137" t="s">
        <v>397</v>
      </c>
      <c r="C494" s="143"/>
      <c r="D494" s="143"/>
      <c r="E494" s="133">
        <f t="shared" si="103"/>
        <v>0</v>
      </c>
      <c r="F494" s="134">
        <f t="shared" si="104"/>
        <v>0</v>
      </c>
      <c r="G494" s="143"/>
      <c r="IM494"/>
      <c r="IN494"/>
      <c r="IO494"/>
      <c r="IP494"/>
      <c r="IQ494"/>
    </row>
    <row r="495" s="33" customFormat="1" ht="15" customHeight="1" spans="1:251">
      <c r="A495" s="135">
        <v>2060704</v>
      </c>
      <c r="B495" s="137" t="s">
        <v>398</v>
      </c>
      <c r="C495" s="143"/>
      <c r="D495" s="143"/>
      <c r="E495" s="133">
        <f t="shared" si="103"/>
        <v>0</v>
      </c>
      <c r="F495" s="134">
        <f t="shared" si="104"/>
        <v>0</v>
      </c>
      <c r="G495" s="143"/>
      <c r="IM495"/>
      <c r="IN495"/>
      <c r="IO495"/>
      <c r="IP495"/>
      <c r="IQ495"/>
    </row>
    <row r="496" s="33" customFormat="1" ht="15" customHeight="1" spans="1:251">
      <c r="A496" s="135">
        <v>2060705</v>
      </c>
      <c r="B496" s="137" t="s">
        <v>399</v>
      </c>
      <c r="C496" s="143"/>
      <c r="D496" s="143"/>
      <c r="E496" s="133">
        <f t="shared" si="103"/>
        <v>0</v>
      </c>
      <c r="F496" s="134">
        <f t="shared" si="104"/>
        <v>0</v>
      </c>
      <c r="G496" s="143"/>
      <c r="IM496"/>
      <c r="IN496"/>
      <c r="IO496"/>
      <c r="IP496"/>
      <c r="IQ496"/>
    </row>
    <row r="497" s="33" customFormat="1" ht="15" customHeight="1" spans="1:251">
      <c r="A497" s="135">
        <v>2060799</v>
      </c>
      <c r="B497" s="137" t="s">
        <v>400</v>
      </c>
      <c r="C497" s="143">
        <v>16</v>
      </c>
      <c r="D497" s="143">
        <v>16</v>
      </c>
      <c r="E497" s="133">
        <f t="shared" si="103"/>
        <v>0</v>
      </c>
      <c r="F497" s="134">
        <f t="shared" si="104"/>
        <v>0</v>
      </c>
      <c r="G497" s="143">
        <v>16</v>
      </c>
      <c r="IM497"/>
      <c r="IN497"/>
      <c r="IO497"/>
      <c r="IP497"/>
      <c r="IQ497"/>
    </row>
    <row r="498" s="33" customFormat="1" ht="15" customHeight="1" spans="1:251">
      <c r="A498" s="135">
        <v>20608</v>
      </c>
      <c r="B498" s="136" t="s">
        <v>401</v>
      </c>
      <c r="C498" s="142">
        <f t="shared" ref="C498:G498" si="110">SUM(C499:C501)</f>
        <v>0</v>
      </c>
      <c r="D498" s="142">
        <f t="shared" si="110"/>
        <v>0</v>
      </c>
      <c r="E498" s="133">
        <f t="shared" si="103"/>
        <v>0</v>
      </c>
      <c r="F498" s="134">
        <f t="shared" si="104"/>
        <v>0</v>
      </c>
      <c r="G498" s="142">
        <f t="shared" si="110"/>
        <v>0</v>
      </c>
      <c r="IM498"/>
      <c r="IN498"/>
      <c r="IO498"/>
      <c r="IP498"/>
      <c r="IQ498"/>
    </row>
    <row r="499" s="33" customFormat="1" ht="15" customHeight="1" spans="1:251">
      <c r="A499" s="135">
        <v>2060801</v>
      </c>
      <c r="B499" s="137" t="s">
        <v>402</v>
      </c>
      <c r="C499" s="143"/>
      <c r="D499" s="143"/>
      <c r="E499" s="133">
        <f t="shared" si="103"/>
        <v>0</v>
      </c>
      <c r="F499" s="134">
        <f t="shared" si="104"/>
        <v>0</v>
      </c>
      <c r="G499" s="143"/>
      <c r="IM499"/>
      <c r="IN499"/>
      <c r="IO499"/>
      <c r="IP499"/>
      <c r="IQ499"/>
    </row>
    <row r="500" s="33" customFormat="1" ht="15" customHeight="1" spans="1:251">
      <c r="A500" s="135">
        <v>2060802</v>
      </c>
      <c r="B500" s="137" t="s">
        <v>403</v>
      </c>
      <c r="C500" s="143"/>
      <c r="D500" s="143"/>
      <c r="E500" s="133">
        <f t="shared" si="103"/>
        <v>0</v>
      </c>
      <c r="F500" s="134">
        <f t="shared" si="104"/>
        <v>0</v>
      </c>
      <c r="G500" s="143"/>
      <c r="IM500"/>
      <c r="IN500"/>
      <c r="IO500"/>
      <c r="IP500"/>
      <c r="IQ500"/>
    </row>
    <row r="501" s="33" customFormat="1" ht="15" customHeight="1" spans="1:251">
      <c r="A501" s="135">
        <v>2060899</v>
      </c>
      <c r="B501" s="137" t="s">
        <v>404</v>
      </c>
      <c r="C501" s="143"/>
      <c r="D501" s="143"/>
      <c r="E501" s="133">
        <f t="shared" si="103"/>
        <v>0</v>
      </c>
      <c r="F501" s="134">
        <f t="shared" si="104"/>
        <v>0</v>
      </c>
      <c r="G501" s="143"/>
      <c r="IM501"/>
      <c r="IN501"/>
      <c r="IO501"/>
      <c r="IP501"/>
      <c r="IQ501"/>
    </row>
    <row r="502" s="33" customFormat="1" ht="15" customHeight="1" spans="1:251">
      <c r="A502" s="135">
        <v>20609</v>
      </c>
      <c r="B502" s="136" t="s">
        <v>405</v>
      </c>
      <c r="C502" s="142">
        <f t="shared" ref="C502:G502" si="111">SUM(C503:C504)</f>
        <v>0</v>
      </c>
      <c r="D502" s="142">
        <f t="shared" si="111"/>
        <v>0</v>
      </c>
      <c r="E502" s="133">
        <f t="shared" si="103"/>
        <v>0</v>
      </c>
      <c r="F502" s="134">
        <f t="shared" si="104"/>
        <v>0</v>
      </c>
      <c r="G502" s="142">
        <f t="shared" si="111"/>
        <v>0</v>
      </c>
      <c r="IM502"/>
      <c r="IN502"/>
      <c r="IO502"/>
      <c r="IP502"/>
      <c r="IQ502"/>
    </row>
    <row r="503" s="33" customFormat="1" ht="15" customHeight="1" spans="1:251">
      <c r="A503" s="135">
        <v>2060901</v>
      </c>
      <c r="B503" s="137" t="s">
        <v>406</v>
      </c>
      <c r="C503" s="143"/>
      <c r="D503" s="143"/>
      <c r="E503" s="133">
        <f t="shared" si="103"/>
        <v>0</v>
      </c>
      <c r="F503" s="134">
        <f t="shared" si="104"/>
        <v>0</v>
      </c>
      <c r="G503" s="143"/>
      <c r="IM503"/>
      <c r="IN503"/>
      <c r="IO503"/>
      <c r="IP503"/>
      <c r="IQ503"/>
    </row>
    <row r="504" s="33" customFormat="1" ht="15" customHeight="1" spans="1:251">
      <c r="A504" s="135">
        <v>2060902</v>
      </c>
      <c r="B504" s="137" t="s">
        <v>407</v>
      </c>
      <c r="C504" s="143"/>
      <c r="D504" s="143"/>
      <c r="E504" s="133">
        <f t="shared" si="103"/>
        <v>0</v>
      </c>
      <c r="F504" s="134">
        <f t="shared" si="104"/>
        <v>0</v>
      </c>
      <c r="G504" s="143"/>
      <c r="IM504"/>
      <c r="IN504"/>
      <c r="IO504"/>
      <c r="IP504"/>
      <c r="IQ504"/>
    </row>
    <row r="505" s="33" customFormat="1" ht="15" customHeight="1" spans="1:251">
      <c r="A505" s="135">
        <v>20699</v>
      </c>
      <c r="B505" s="136" t="s">
        <v>408</v>
      </c>
      <c r="C505" s="142">
        <f t="shared" ref="C505:G505" si="112">SUM(C506:C509)</f>
        <v>122</v>
      </c>
      <c r="D505" s="142">
        <f t="shared" si="112"/>
        <v>28</v>
      </c>
      <c r="E505" s="133">
        <f t="shared" si="103"/>
        <v>-94</v>
      </c>
      <c r="F505" s="134">
        <f t="shared" si="104"/>
        <v>-77.0491803278689</v>
      </c>
      <c r="G505" s="142">
        <f t="shared" si="112"/>
        <v>28</v>
      </c>
      <c r="IM505"/>
      <c r="IN505"/>
      <c r="IO505"/>
      <c r="IP505"/>
      <c r="IQ505"/>
    </row>
    <row r="506" s="33" customFormat="1" ht="15" customHeight="1" spans="1:251">
      <c r="A506" s="135">
        <v>2069901</v>
      </c>
      <c r="B506" s="137" t="s">
        <v>409</v>
      </c>
      <c r="C506" s="143"/>
      <c r="D506" s="143"/>
      <c r="E506" s="133">
        <f t="shared" si="103"/>
        <v>0</v>
      </c>
      <c r="F506" s="134">
        <f t="shared" si="104"/>
        <v>0</v>
      </c>
      <c r="G506" s="143"/>
      <c r="IM506"/>
      <c r="IN506"/>
      <c r="IO506"/>
      <c r="IP506"/>
      <c r="IQ506"/>
    </row>
    <row r="507" s="33" customFormat="1" ht="15" customHeight="1" spans="1:251">
      <c r="A507" s="135">
        <v>2069902</v>
      </c>
      <c r="B507" s="137" t="s">
        <v>410</v>
      </c>
      <c r="C507" s="143"/>
      <c r="D507" s="143"/>
      <c r="E507" s="133">
        <f t="shared" si="103"/>
        <v>0</v>
      </c>
      <c r="F507" s="134">
        <f t="shared" si="104"/>
        <v>0</v>
      </c>
      <c r="G507" s="143"/>
      <c r="IM507"/>
      <c r="IN507"/>
      <c r="IO507"/>
      <c r="IP507"/>
      <c r="IQ507"/>
    </row>
    <row r="508" s="33" customFormat="1" ht="15" customHeight="1" spans="1:251">
      <c r="A508" s="135">
        <v>2069903</v>
      </c>
      <c r="B508" s="137" t="s">
        <v>411</v>
      </c>
      <c r="C508" s="143"/>
      <c r="D508" s="143"/>
      <c r="E508" s="133">
        <f t="shared" si="103"/>
        <v>0</v>
      </c>
      <c r="F508" s="134">
        <f t="shared" si="104"/>
        <v>0</v>
      </c>
      <c r="G508" s="143"/>
      <c r="IM508"/>
      <c r="IN508"/>
      <c r="IO508"/>
      <c r="IP508"/>
      <c r="IQ508"/>
    </row>
    <row r="509" s="33" customFormat="1" ht="15" customHeight="1" spans="1:251">
      <c r="A509" s="135">
        <v>2069999</v>
      </c>
      <c r="B509" s="137" t="s">
        <v>412</v>
      </c>
      <c r="C509" s="143">
        <v>122</v>
      </c>
      <c r="D509" s="143">
        <v>28</v>
      </c>
      <c r="E509" s="133">
        <f t="shared" si="103"/>
        <v>-94</v>
      </c>
      <c r="F509" s="134">
        <f t="shared" si="104"/>
        <v>-77.0491803278689</v>
      </c>
      <c r="G509" s="143">
        <v>28</v>
      </c>
      <c r="IM509"/>
      <c r="IN509"/>
      <c r="IO509"/>
      <c r="IP509"/>
      <c r="IQ509"/>
    </row>
    <row r="510" s="33" customFormat="1" ht="15" customHeight="1" spans="1:251">
      <c r="A510" s="135">
        <v>207</v>
      </c>
      <c r="B510" s="136" t="s">
        <v>413</v>
      </c>
      <c r="C510" s="142">
        <f t="shared" ref="C510:G510" si="113">C511+C527+C535+C546+C555+C562</f>
        <v>3607</v>
      </c>
      <c r="D510" s="142">
        <f t="shared" si="113"/>
        <v>4096</v>
      </c>
      <c r="E510" s="133">
        <f t="shared" si="103"/>
        <v>489</v>
      </c>
      <c r="F510" s="134">
        <f t="shared" si="104"/>
        <v>13.5569725533685</v>
      </c>
      <c r="G510" s="142">
        <f t="shared" si="113"/>
        <v>4096</v>
      </c>
      <c r="IM510"/>
      <c r="IN510"/>
      <c r="IO510"/>
      <c r="IP510"/>
      <c r="IQ510"/>
    </row>
    <row r="511" s="33" customFormat="1" ht="15" customHeight="1" spans="1:251">
      <c r="A511" s="135">
        <v>20701</v>
      </c>
      <c r="B511" s="136" t="s">
        <v>414</v>
      </c>
      <c r="C511" s="142">
        <f t="shared" ref="C511:G511" si="114">SUM(C512:C526)</f>
        <v>1694</v>
      </c>
      <c r="D511" s="142">
        <f t="shared" si="114"/>
        <v>1545</v>
      </c>
      <c r="E511" s="133">
        <f t="shared" si="103"/>
        <v>-149</v>
      </c>
      <c r="F511" s="134">
        <f t="shared" si="104"/>
        <v>-8.79574970484061</v>
      </c>
      <c r="G511" s="142">
        <f t="shared" si="114"/>
        <v>1545</v>
      </c>
      <c r="IM511"/>
      <c r="IN511"/>
      <c r="IO511"/>
      <c r="IP511"/>
      <c r="IQ511"/>
    </row>
    <row r="512" s="33" customFormat="1" ht="15" customHeight="1" spans="1:251">
      <c r="A512" s="135">
        <v>2070101</v>
      </c>
      <c r="B512" s="137" t="s">
        <v>63</v>
      </c>
      <c r="C512" s="143">
        <f>104+103</f>
        <v>207</v>
      </c>
      <c r="D512" s="143">
        <v>174</v>
      </c>
      <c r="E512" s="133">
        <f t="shared" si="103"/>
        <v>-33</v>
      </c>
      <c r="F512" s="134">
        <f t="shared" si="104"/>
        <v>-15.9420289855072</v>
      </c>
      <c r="G512" s="143">
        <v>174</v>
      </c>
      <c r="IM512"/>
      <c r="IN512"/>
      <c r="IO512"/>
      <c r="IP512"/>
      <c r="IQ512"/>
    </row>
    <row r="513" s="33" customFormat="1" ht="15" customHeight="1" spans="1:251">
      <c r="A513" s="135">
        <v>2070102</v>
      </c>
      <c r="B513" s="137" t="s">
        <v>64</v>
      </c>
      <c r="C513" s="143">
        <f>5+38</f>
        <v>43</v>
      </c>
      <c r="D513" s="143">
        <v>10</v>
      </c>
      <c r="E513" s="133">
        <f t="shared" si="103"/>
        <v>-33</v>
      </c>
      <c r="F513" s="134">
        <f t="shared" si="104"/>
        <v>-76.7441860465116</v>
      </c>
      <c r="G513" s="143">
        <v>10</v>
      </c>
      <c r="IM513"/>
      <c r="IN513"/>
      <c r="IO513"/>
      <c r="IP513"/>
      <c r="IQ513"/>
    </row>
    <row r="514" s="33" customFormat="1" ht="15" customHeight="1" spans="1:251">
      <c r="A514" s="135">
        <v>2070103</v>
      </c>
      <c r="B514" s="137" t="s">
        <v>65</v>
      </c>
      <c r="C514" s="143"/>
      <c r="D514" s="143"/>
      <c r="E514" s="133">
        <f t="shared" si="103"/>
        <v>0</v>
      </c>
      <c r="F514" s="134">
        <f t="shared" si="104"/>
        <v>0</v>
      </c>
      <c r="G514" s="143"/>
      <c r="IM514"/>
      <c r="IN514"/>
      <c r="IO514"/>
      <c r="IP514"/>
      <c r="IQ514"/>
    </row>
    <row r="515" s="33" customFormat="1" ht="15" customHeight="1" spans="1:251">
      <c r="A515" s="135">
        <v>2070104</v>
      </c>
      <c r="B515" s="137" t="s">
        <v>415</v>
      </c>
      <c r="C515" s="143">
        <v>77</v>
      </c>
      <c r="D515" s="143">
        <v>65</v>
      </c>
      <c r="E515" s="133">
        <f t="shared" si="103"/>
        <v>-12</v>
      </c>
      <c r="F515" s="134">
        <f t="shared" si="104"/>
        <v>-15.5844155844156</v>
      </c>
      <c r="G515" s="143">
        <v>65</v>
      </c>
      <c r="IM515"/>
      <c r="IN515"/>
      <c r="IO515"/>
      <c r="IP515"/>
      <c r="IQ515"/>
    </row>
    <row r="516" s="33" customFormat="1" ht="15" customHeight="1" spans="1:251">
      <c r="A516" s="135">
        <v>2070105</v>
      </c>
      <c r="B516" s="137" t="s">
        <v>416</v>
      </c>
      <c r="C516" s="143"/>
      <c r="D516" s="143"/>
      <c r="E516" s="133">
        <f t="shared" si="103"/>
        <v>0</v>
      </c>
      <c r="F516" s="134">
        <f t="shared" si="104"/>
        <v>0</v>
      </c>
      <c r="G516" s="143"/>
      <c r="IM516"/>
      <c r="IN516"/>
      <c r="IO516"/>
      <c r="IP516"/>
      <c r="IQ516"/>
    </row>
    <row r="517" s="33" customFormat="1" ht="15" customHeight="1" spans="1:251">
      <c r="A517" s="135">
        <v>2070106</v>
      </c>
      <c r="B517" s="137" t="s">
        <v>417</v>
      </c>
      <c r="C517" s="143"/>
      <c r="D517" s="143"/>
      <c r="E517" s="133">
        <f t="shared" si="103"/>
        <v>0</v>
      </c>
      <c r="F517" s="134">
        <f t="shared" si="104"/>
        <v>0</v>
      </c>
      <c r="G517" s="143"/>
      <c r="IM517"/>
      <c r="IN517"/>
      <c r="IO517"/>
      <c r="IP517"/>
      <c r="IQ517"/>
    </row>
    <row r="518" s="33" customFormat="1" ht="15" customHeight="1" spans="1:251">
      <c r="A518" s="135">
        <v>2070107</v>
      </c>
      <c r="B518" s="137" t="s">
        <v>418</v>
      </c>
      <c r="C518" s="143"/>
      <c r="D518" s="143"/>
      <c r="E518" s="133">
        <f t="shared" si="103"/>
        <v>0</v>
      </c>
      <c r="F518" s="134">
        <f t="shared" si="104"/>
        <v>0</v>
      </c>
      <c r="G518" s="143"/>
      <c r="IM518"/>
      <c r="IN518"/>
      <c r="IO518"/>
      <c r="IP518"/>
      <c r="IQ518"/>
    </row>
    <row r="519" s="33" customFormat="1" ht="15" customHeight="1" spans="1:251">
      <c r="A519" s="135">
        <v>2070108</v>
      </c>
      <c r="B519" s="137" t="s">
        <v>419</v>
      </c>
      <c r="C519" s="143">
        <v>100</v>
      </c>
      <c r="D519" s="143"/>
      <c r="E519" s="133">
        <f t="shared" si="103"/>
        <v>-100</v>
      </c>
      <c r="F519" s="134">
        <f t="shared" si="104"/>
        <v>-100</v>
      </c>
      <c r="G519" s="143"/>
      <c r="IM519"/>
      <c r="IN519"/>
      <c r="IO519"/>
      <c r="IP519"/>
      <c r="IQ519"/>
    </row>
    <row r="520" s="33" customFormat="1" ht="15" customHeight="1" spans="1:251">
      <c r="A520" s="135">
        <v>2070109</v>
      </c>
      <c r="B520" s="137" t="s">
        <v>420</v>
      </c>
      <c r="C520" s="143">
        <v>167</v>
      </c>
      <c r="D520" s="143">
        <v>165</v>
      </c>
      <c r="E520" s="133">
        <f t="shared" si="103"/>
        <v>-2</v>
      </c>
      <c r="F520" s="134">
        <f t="shared" si="104"/>
        <v>-1.19760479041916</v>
      </c>
      <c r="G520" s="143">
        <v>165</v>
      </c>
      <c r="IM520"/>
      <c r="IN520"/>
      <c r="IO520"/>
      <c r="IP520"/>
      <c r="IQ520"/>
    </row>
    <row r="521" s="33" customFormat="1" ht="15" customHeight="1" spans="1:251">
      <c r="A521" s="135">
        <v>2070110</v>
      </c>
      <c r="B521" s="137" t="s">
        <v>421</v>
      </c>
      <c r="C521" s="143"/>
      <c r="D521" s="143"/>
      <c r="E521" s="133">
        <f t="shared" si="103"/>
        <v>0</v>
      </c>
      <c r="F521" s="134">
        <f t="shared" si="104"/>
        <v>0</v>
      </c>
      <c r="G521" s="143"/>
      <c r="IM521"/>
      <c r="IN521"/>
      <c r="IO521"/>
      <c r="IP521"/>
      <c r="IQ521"/>
    </row>
    <row r="522" s="33" customFormat="1" ht="15" customHeight="1" spans="1:251">
      <c r="A522" s="135">
        <v>2070111</v>
      </c>
      <c r="B522" s="137" t="s">
        <v>422</v>
      </c>
      <c r="C522" s="143"/>
      <c r="D522" s="143">
        <v>61</v>
      </c>
      <c r="E522" s="133">
        <f t="shared" si="103"/>
        <v>61</v>
      </c>
      <c r="F522" s="134">
        <f t="shared" si="104"/>
        <v>0</v>
      </c>
      <c r="G522" s="143">
        <v>61</v>
      </c>
      <c r="IM522"/>
      <c r="IN522"/>
      <c r="IO522"/>
      <c r="IP522"/>
      <c r="IQ522"/>
    </row>
    <row r="523" s="33" customFormat="1" ht="15" customHeight="1" spans="1:251">
      <c r="A523" s="135">
        <v>2070112</v>
      </c>
      <c r="B523" s="137" t="s">
        <v>423</v>
      </c>
      <c r="C523" s="143">
        <v>34</v>
      </c>
      <c r="D523" s="143"/>
      <c r="E523" s="133">
        <f t="shared" si="103"/>
        <v>-34</v>
      </c>
      <c r="F523" s="134">
        <f t="shared" si="104"/>
        <v>-100</v>
      </c>
      <c r="G523" s="143"/>
      <c r="IM523"/>
      <c r="IN523"/>
      <c r="IO523"/>
      <c r="IP523"/>
      <c r="IQ523"/>
    </row>
    <row r="524" s="33" customFormat="1" ht="15" customHeight="1" spans="1:251">
      <c r="A524" s="135">
        <v>2070113</v>
      </c>
      <c r="B524" s="137" t="s">
        <v>424</v>
      </c>
      <c r="C524" s="143">
        <v>1000</v>
      </c>
      <c r="D524" s="143">
        <v>1000</v>
      </c>
      <c r="E524" s="133"/>
      <c r="F524" s="134"/>
      <c r="G524" s="143">
        <v>1000</v>
      </c>
      <c r="IM524"/>
      <c r="IN524"/>
      <c r="IO524"/>
      <c r="IP524"/>
      <c r="IQ524"/>
    </row>
    <row r="525" s="33" customFormat="1" ht="15" customHeight="1" spans="1:251">
      <c r="A525" s="135">
        <v>2070114</v>
      </c>
      <c r="B525" s="137" t="s">
        <v>425</v>
      </c>
      <c r="C525" s="143"/>
      <c r="D525" s="143"/>
      <c r="E525" s="133"/>
      <c r="F525" s="134"/>
      <c r="G525" s="143"/>
      <c r="IM525"/>
      <c r="IN525"/>
      <c r="IO525"/>
      <c r="IP525"/>
      <c r="IQ525"/>
    </row>
    <row r="526" s="33" customFormat="1" ht="15" customHeight="1" spans="1:251">
      <c r="A526" s="135">
        <v>2070199</v>
      </c>
      <c r="B526" s="137" t="s">
        <v>426</v>
      </c>
      <c r="C526" s="143">
        <v>66</v>
      </c>
      <c r="D526" s="143">
        <v>70</v>
      </c>
      <c r="E526" s="133">
        <f t="shared" ref="E526:E549" si="115">D526-C526</f>
        <v>4</v>
      </c>
      <c r="F526" s="134">
        <f t="shared" ref="F526:F549" si="116">IF(C526=0,,E526/C526*100)</f>
        <v>6.06060606060606</v>
      </c>
      <c r="G526" s="143">
        <v>70</v>
      </c>
      <c r="IM526"/>
      <c r="IN526"/>
      <c r="IO526"/>
      <c r="IP526"/>
      <c r="IQ526"/>
    </row>
    <row r="527" s="33" customFormat="1" ht="15" customHeight="1" spans="1:251">
      <c r="A527" s="135">
        <v>20702</v>
      </c>
      <c r="B527" s="136" t="s">
        <v>427</v>
      </c>
      <c r="C527" s="142">
        <f t="shared" ref="C527:G527" si="117">SUM(C528:C534)</f>
        <v>31</v>
      </c>
      <c r="D527" s="142">
        <f t="shared" si="117"/>
        <v>677</v>
      </c>
      <c r="E527" s="133">
        <f t="shared" si="115"/>
        <v>646</v>
      </c>
      <c r="F527" s="134">
        <f t="shared" si="116"/>
        <v>2083.87096774194</v>
      </c>
      <c r="G527" s="142">
        <f t="shared" si="117"/>
        <v>677</v>
      </c>
      <c r="IM527"/>
      <c r="IN527"/>
      <c r="IO527"/>
      <c r="IP527"/>
      <c r="IQ527"/>
    </row>
    <row r="528" s="33" customFormat="1" ht="15" customHeight="1" spans="1:251">
      <c r="A528" s="135">
        <v>2070201</v>
      </c>
      <c r="B528" s="137" t="s">
        <v>63</v>
      </c>
      <c r="C528" s="143">
        <v>31</v>
      </c>
      <c r="D528" s="143">
        <v>38</v>
      </c>
      <c r="E528" s="133">
        <f t="shared" si="115"/>
        <v>7</v>
      </c>
      <c r="F528" s="134">
        <f t="shared" si="116"/>
        <v>22.5806451612903</v>
      </c>
      <c r="G528" s="143">
        <v>38</v>
      </c>
      <c r="IM528"/>
      <c r="IN528"/>
      <c r="IO528"/>
      <c r="IP528"/>
      <c r="IQ528"/>
    </row>
    <row r="529" s="33" customFormat="1" ht="15" customHeight="1" spans="1:251">
      <c r="A529" s="135">
        <v>2070202</v>
      </c>
      <c r="B529" s="137" t="s">
        <v>64</v>
      </c>
      <c r="C529" s="143"/>
      <c r="D529" s="143"/>
      <c r="E529" s="133">
        <f t="shared" si="115"/>
        <v>0</v>
      </c>
      <c r="F529" s="134">
        <f t="shared" si="116"/>
        <v>0</v>
      </c>
      <c r="G529" s="143"/>
      <c r="IM529"/>
      <c r="IN529"/>
      <c r="IO529"/>
      <c r="IP529"/>
      <c r="IQ529"/>
    </row>
    <row r="530" s="33" customFormat="1" ht="15" customHeight="1" spans="1:251">
      <c r="A530" s="135">
        <v>2070203</v>
      </c>
      <c r="B530" s="137" t="s">
        <v>65</v>
      </c>
      <c r="C530" s="143"/>
      <c r="D530" s="143"/>
      <c r="E530" s="133">
        <f t="shared" si="115"/>
        <v>0</v>
      </c>
      <c r="F530" s="134">
        <f t="shared" si="116"/>
        <v>0</v>
      </c>
      <c r="G530" s="143"/>
      <c r="IM530"/>
      <c r="IN530"/>
      <c r="IO530"/>
      <c r="IP530"/>
      <c r="IQ530"/>
    </row>
    <row r="531" s="33" customFormat="1" ht="15" customHeight="1" spans="1:251">
      <c r="A531" s="135">
        <v>2070204</v>
      </c>
      <c r="B531" s="137" t="s">
        <v>428</v>
      </c>
      <c r="C531" s="143"/>
      <c r="D531" s="143"/>
      <c r="E531" s="133">
        <f t="shared" si="115"/>
        <v>0</v>
      </c>
      <c r="F531" s="134">
        <f t="shared" si="116"/>
        <v>0</v>
      </c>
      <c r="G531" s="143"/>
      <c r="IM531"/>
      <c r="IN531"/>
      <c r="IO531"/>
      <c r="IP531"/>
      <c r="IQ531"/>
    </row>
    <row r="532" s="33" customFormat="1" ht="15" customHeight="1" spans="1:251">
      <c r="A532" s="135">
        <v>2070205</v>
      </c>
      <c r="B532" s="137" t="s">
        <v>429</v>
      </c>
      <c r="C532" s="143"/>
      <c r="D532" s="144">
        <f>589+50</f>
        <v>639</v>
      </c>
      <c r="E532" s="133">
        <f t="shared" si="115"/>
        <v>639</v>
      </c>
      <c r="F532" s="134">
        <f t="shared" si="116"/>
        <v>0</v>
      </c>
      <c r="G532" s="144">
        <f>589+50</f>
        <v>639</v>
      </c>
      <c r="IM532"/>
      <c r="IN532"/>
      <c r="IO532"/>
      <c r="IP532"/>
      <c r="IQ532"/>
    </row>
    <row r="533" s="33" customFormat="1" ht="15" customHeight="1" spans="1:251">
      <c r="A533" s="135">
        <v>2070206</v>
      </c>
      <c r="B533" s="137" t="s">
        <v>430</v>
      </c>
      <c r="C533" s="143"/>
      <c r="D533" s="143"/>
      <c r="E533" s="133">
        <f t="shared" si="115"/>
        <v>0</v>
      </c>
      <c r="F533" s="134">
        <f t="shared" si="116"/>
        <v>0</v>
      </c>
      <c r="G533" s="143"/>
      <c r="IM533"/>
      <c r="IN533"/>
      <c r="IO533"/>
      <c r="IP533"/>
      <c r="IQ533"/>
    </row>
    <row r="534" s="33" customFormat="1" ht="15" customHeight="1" spans="1:251">
      <c r="A534" s="135">
        <v>2070299</v>
      </c>
      <c r="B534" s="137" t="s">
        <v>431</v>
      </c>
      <c r="C534" s="143"/>
      <c r="D534" s="143"/>
      <c r="E534" s="133">
        <f t="shared" si="115"/>
        <v>0</v>
      </c>
      <c r="F534" s="134">
        <f t="shared" si="116"/>
        <v>0</v>
      </c>
      <c r="G534" s="143"/>
      <c r="IM534"/>
      <c r="IN534"/>
      <c r="IO534"/>
      <c r="IP534"/>
      <c r="IQ534"/>
    </row>
    <row r="535" s="33" customFormat="1" ht="15" customHeight="1" spans="1:251">
      <c r="A535" s="135">
        <v>20703</v>
      </c>
      <c r="B535" s="136" t="s">
        <v>432</v>
      </c>
      <c r="C535" s="142">
        <f t="shared" ref="C535:G535" si="118">SUM(C536:C545)</f>
        <v>103</v>
      </c>
      <c r="D535" s="142">
        <f t="shared" si="118"/>
        <v>104</v>
      </c>
      <c r="E535" s="133">
        <f t="shared" si="115"/>
        <v>1</v>
      </c>
      <c r="F535" s="134">
        <f t="shared" si="116"/>
        <v>0.970873786407767</v>
      </c>
      <c r="G535" s="142">
        <f t="shared" si="118"/>
        <v>104</v>
      </c>
      <c r="IM535"/>
      <c r="IN535"/>
      <c r="IO535"/>
      <c r="IP535"/>
      <c r="IQ535"/>
    </row>
    <row r="536" s="33" customFormat="1" ht="15" customHeight="1" spans="1:251">
      <c r="A536" s="135">
        <v>2070301</v>
      </c>
      <c r="B536" s="137" t="s">
        <v>63</v>
      </c>
      <c r="C536" s="143">
        <v>34</v>
      </c>
      <c r="D536" s="143">
        <v>34</v>
      </c>
      <c r="E536" s="133">
        <f t="shared" si="115"/>
        <v>0</v>
      </c>
      <c r="F536" s="134">
        <f t="shared" si="116"/>
        <v>0</v>
      </c>
      <c r="G536" s="143">
        <v>34</v>
      </c>
      <c r="IM536"/>
      <c r="IN536"/>
      <c r="IO536"/>
      <c r="IP536"/>
      <c r="IQ536"/>
    </row>
    <row r="537" s="33" customFormat="1" ht="15" customHeight="1" spans="1:251">
      <c r="A537" s="135">
        <v>2070302</v>
      </c>
      <c r="B537" s="137" t="s">
        <v>64</v>
      </c>
      <c r="C537" s="143">
        <v>8</v>
      </c>
      <c r="D537" s="143">
        <v>8</v>
      </c>
      <c r="E537" s="133">
        <f t="shared" si="115"/>
        <v>0</v>
      </c>
      <c r="F537" s="134">
        <f t="shared" si="116"/>
        <v>0</v>
      </c>
      <c r="G537" s="143">
        <v>8</v>
      </c>
      <c r="IM537"/>
      <c r="IN537"/>
      <c r="IO537"/>
      <c r="IP537"/>
      <c r="IQ537"/>
    </row>
    <row r="538" s="33" customFormat="1" ht="15" customHeight="1" spans="1:251">
      <c r="A538" s="135">
        <v>2070303</v>
      </c>
      <c r="B538" s="137" t="s">
        <v>65</v>
      </c>
      <c r="C538" s="143"/>
      <c r="D538" s="143"/>
      <c r="E538" s="133">
        <f t="shared" si="115"/>
        <v>0</v>
      </c>
      <c r="F538" s="134">
        <f t="shared" si="116"/>
        <v>0</v>
      </c>
      <c r="G538" s="143"/>
      <c r="IM538"/>
      <c r="IN538"/>
      <c r="IO538"/>
      <c r="IP538"/>
      <c r="IQ538"/>
    </row>
    <row r="539" s="33" customFormat="1" ht="15" customHeight="1" spans="1:251">
      <c r="A539" s="135">
        <v>2070304</v>
      </c>
      <c r="B539" s="137" t="s">
        <v>433</v>
      </c>
      <c r="C539" s="143"/>
      <c r="D539" s="143"/>
      <c r="E539" s="133">
        <f t="shared" si="115"/>
        <v>0</v>
      </c>
      <c r="F539" s="134">
        <f t="shared" si="116"/>
        <v>0</v>
      </c>
      <c r="G539" s="143"/>
      <c r="IM539"/>
      <c r="IN539"/>
      <c r="IO539"/>
      <c r="IP539"/>
      <c r="IQ539"/>
    </row>
    <row r="540" s="33" customFormat="1" ht="15" customHeight="1" spans="1:251">
      <c r="A540" s="135">
        <v>2070305</v>
      </c>
      <c r="B540" s="137" t="s">
        <v>434</v>
      </c>
      <c r="C540" s="143"/>
      <c r="D540" s="143"/>
      <c r="E540" s="133">
        <f t="shared" si="115"/>
        <v>0</v>
      </c>
      <c r="F540" s="134">
        <f t="shared" si="116"/>
        <v>0</v>
      </c>
      <c r="G540" s="143"/>
      <c r="IM540"/>
      <c r="IN540"/>
      <c r="IO540"/>
      <c r="IP540"/>
      <c r="IQ540"/>
    </row>
    <row r="541" s="33" customFormat="1" ht="15" customHeight="1" spans="1:251">
      <c r="A541" s="135">
        <v>2070306</v>
      </c>
      <c r="B541" s="137" t="s">
        <v>435</v>
      </c>
      <c r="C541" s="143">
        <v>61</v>
      </c>
      <c r="D541" s="143">
        <v>62</v>
      </c>
      <c r="E541" s="133">
        <f t="shared" si="115"/>
        <v>1</v>
      </c>
      <c r="F541" s="134">
        <f t="shared" si="116"/>
        <v>1.63934426229508</v>
      </c>
      <c r="G541" s="143">
        <v>62</v>
      </c>
      <c r="IM541"/>
      <c r="IN541"/>
      <c r="IO541"/>
      <c r="IP541"/>
      <c r="IQ541"/>
    </row>
    <row r="542" s="33" customFormat="1" ht="15" customHeight="1" spans="1:251">
      <c r="A542" s="135">
        <v>2070307</v>
      </c>
      <c r="B542" s="137" t="s">
        <v>436</v>
      </c>
      <c r="C542" s="143"/>
      <c r="D542" s="143"/>
      <c r="E542" s="133">
        <f t="shared" si="115"/>
        <v>0</v>
      </c>
      <c r="F542" s="134">
        <f t="shared" si="116"/>
        <v>0</v>
      </c>
      <c r="G542" s="143"/>
      <c r="IM542"/>
      <c r="IN542"/>
      <c r="IO542"/>
      <c r="IP542"/>
      <c r="IQ542"/>
    </row>
    <row r="543" s="33" customFormat="1" ht="15" customHeight="1" spans="1:251">
      <c r="A543" s="135">
        <v>2070308</v>
      </c>
      <c r="B543" s="137" t="s">
        <v>437</v>
      </c>
      <c r="C543" s="143"/>
      <c r="D543" s="143"/>
      <c r="E543" s="133">
        <f t="shared" si="115"/>
        <v>0</v>
      </c>
      <c r="F543" s="134">
        <f t="shared" si="116"/>
        <v>0</v>
      </c>
      <c r="G543" s="143"/>
      <c r="IM543"/>
      <c r="IN543"/>
      <c r="IO543"/>
      <c r="IP543"/>
      <c r="IQ543"/>
    </row>
    <row r="544" s="33" customFormat="1" ht="15" customHeight="1" spans="1:251">
      <c r="A544" s="135">
        <v>2070309</v>
      </c>
      <c r="B544" s="137" t="s">
        <v>438</v>
      </c>
      <c r="C544" s="143"/>
      <c r="D544" s="143"/>
      <c r="E544" s="133">
        <f t="shared" si="115"/>
        <v>0</v>
      </c>
      <c r="F544" s="134">
        <f t="shared" si="116"/>
        <v>0</v>
      </c>
      <c r="G544" s="143"/>
      <c r="IM544"/>
      <c r="IN544"/>
      <c r="IO544"/>
      <c r="IP544"/>
      <c r="IQ544"/>
    </row>
    <row r="545" s="33" customFormat="1" ht="15" customHeight="1" spans="1:251">
      <c r="A545" s="135">
        <v>2070399</v>
      </c>
      <c r="B545" s="137" t="s">
        <v>439</v>
      </c>
      <c r="C545" s="143"/>
      <c r="D545" s="143"/>
      <c r="E545" s="133">
        <f t="shared" si="115"/>
        <v>0</v>
      </c>
      <c r="F545" s="134">
        <f t="shared" si="116"/>
        <v>0</v>
      </c>
      <c r="G545" s="143"/>
      <c r="IM545"/>
      <c r="IN545"/>
      <c r="IO545"/>
      <c r="IP545"/>
      <c r="IQ545"/>
    </row>
    <row r="546" s="33" customFormat="1" ht="15" customHeight="1" spans="1:251">
      <c r="A546" s="135">
        <v>20706</v>
      </c>
      <c r="B546" s="136" t="s">
        <v>440</v>
      </c>
      <c r="C546" s="142">
        <f t="shared" ref="C546:G546" si="119">SUM(C547:C554)</f>
        <v>81</v>
      </c>
      <c r="D546" s="142">
        <f t="shared" si="119"/>
        <v>71</v>
      </c>
      <c r="E546" s="133">
        <f t="shared" si="115"/>
        <v>-10</v>
      </c>
      <c r="F546" s="134">
        <f t="shared" si="116"/>
        <v>-12.3456790123457</v>
      </c>
      <c r="G546" s="142">
        <f t="shared" si="119"/>
        <v>71</v>
      </c>
      <c r="IM546"/>
      <c r="IN546"/>
      <c r="IO546"/>
      <c r="IP546"/>
      <c r="IQ546"/>
    </row>
    <row r="547" s="33" customFormat="1" ht="15" customHeight="1" spans="1:251">
      <c r="A547" s="135">
        <v>2070601</v>
      </c>
      <c r="B547" s="137" t="s">
        <v>63</v>
      </c>
      <c r="C547" s="143"/>
      <c r="D547" s="143"/>
      <c r="E547" s="133">
        <f t="shared" si="115"/>
        <v>0</v>
      </c>
      <c r="F547" s="134">
        <f t="shared" si="116"/>
        <v>0</v>
      </c>
      <c r="G547" s="143"/>
      <c r="IM547"/>
      <c r="IN547"/>
      <c r="IO547"/>
      <c r="IP547"/>
      <c r="IQ547"/>
    </row>
    <row r="548" s="33" customFormat="1" ht="15" customHeight="1" spans="1:251">
      <c r="A548" s="135">
        <v>2070602</v>
      </c>
      <c r="B548" s="137" t="s">
        <v>64</v>
      </c>
      <c r="C548" s="143"/>
      <c r="D548" s="143"/>
      <c r="E548" s="133">
        <f t="shared" si="115"/>
        <v>0</v>
      </c>
      <c r="F548" s="134">
        <f t="shared" si="116"/>
        <v>0</v>
      </c>
      <c r="G548" s="143"/>
      <c r="IM548"/>
      <c r="IN548"/>
      <c r="IO548"/>
      <c r="IP548"/>
      <c r="IQ548"/>
    </row>
    <row r="549" s="33" customFormat="1" ht="15" customHeight="1" spans="1:251">
      <c r="A549" s="135">
        <v>2070603</v>
      </c>
      <c r="B549" s="137" t="s">
        <v>65</v>
      </c>
      <c r="C549" s="143"/>
      <c r="D549" s="143"/>
      <c r="E549" s="133">
        <f t="shared" si="115"/>
        <v>0</v>
      </c>
      <c r="F549" s="134">
        <f t="shared" si="116"/>
        <v>0</v>
      </c>
      <c r="G549" s="143"/>
      <c r="IM549"/>
      <c r="IN549"/>
      <c r="IO549"/>
      <c r="IP549"/>
      <c r="IQ549"/>
    </row>
    <row r="550" s="33" customFormat="1" ht="15" customHeight="1" spans="1:251">
      <c r="A550" s="135">
        <v>2070604</v>
      </c>
      <c r="B550" s="137" t="s">
        <v>441</v>
      </c>
      <c r="C550" s="143"/>
      <c r="D550" s="143"/>
      <c r="E550" s="133">
        <f>D559-C559</f>
        <v>-132</v>
      </c>
      <c r="F550" s="134">
        <f>IF(C559=0,,E550/C559*100)</f>
        <v>-100</v>
      </c>
      <c r="G550" s="143"/>
      <c r="IM550"/>
      <c r="IN550"/>
      <c r="IO550"/>
      <c r="IP550"/>
      <c r="IQ550"/>
    </row>
    <row r="551" s="33" customFormat="1" ht="15" customHeight="1" spans="1:251">
      <c r="A551" s="135">
        <v>2070605</v>
      </c>
      <c r="B551" s="137" t="s">
        <v>442</v>
      </c>
      <c r="C551" s="143"/>
      <c r="D551" s="143"/>
      <c r="E551" s="133">
        <f>D560-C560</f>
        <v>196</v>
      </c>
      <c r="F551" s="134">
        <f>IF(C560=0,,E551/C560*100)</f>
        <v>13.0405854956753</v>
      </c>
      <c r="G551" s="143"/>
      <c r="IM551"/>
      <c r="IN551"/>
      <c r="IO551"/>
      <c r="IP551"/>
      <c r="IQ551"/>
    </row>
    <row r="552" s="33" customFormat="1" ht="15" customHeight="1" spans="1:251">
      <c r="A552" s="135">
        <v>2070606</v>
      </c>
      <c r="B552" s="137" t="s">
        <v>443</v>
      </c>
      <c r="C552" s="143"/>
      <c r="D552" s="143"/>
      <c r="E552" s="133">
        <f t="shared" ref="E552:E615" si="120">D552-C552</f>
        <v>0</v>
      </c>
      <c r="F552" s="134">
        <f t="shared" ref="F552:F615" si="121">IF(C552=0,,E552/C552*100)</f>
        <v>0</v>
      </c>
      <c r="G552" s="143"/>
      <c r="IM552"/>
      <c r="IN552"/>
      <c r="IO552"/>
      <c r="IP552"/>
      <c r="IQ552"/>
    </row>
    <row r="553" s="33" customFormat="1" ht="15" customHeight="1" spans="1:251">
      <c r="A553" s="135">
        <v>2070607</v>
      </c>
      <c r="B553" s="137" t="s">
        <v>444</v>
      </c>
      <c r="C553" s="143"/>
      <c r="D553" s="143"/>
      <c r="E553" s="133">
        <f t="shared" si="120"/>
        <v>0</v>
      </c>
      <c r="F553" s="134">
        <f t="shared" si="121"/>
        <v>0</v>
      </c>
      <c r="G553" s="143"/>
      <c r="IM553"/>
      <c r="IN553"/>
      <c r="IO553"/>
      <c r="IP553"/>
      <c r="IQ553"/>
    </row>
    <row r="554" s="33" customFormat="1" ht="15" customHeight="1" spans="1:251">
      <c r="A554" s="135">
        <v>2070699</v>
      </c>
      <c r="B554" s="137" t="s">
        <v>445</v>
      </c>
      <c r="C554" s="143">
        <v>81</v>
      </c>
      <c r="D554" s="143">
        <v>71</v>
      </c>
      <c r="E554" s="133">
        <f t="shared" si="120"/>
        <v>-10</v>
      </c>
      <c r="F554" s="134">
        <f t="shared" si="121"/>
        <v>-12.3456790123457</v>
      </c>
      <c r="G554" s="143">
        <v>71</v>
      </c>
      <c r="IM554"/>
      <c r="IN554"/>
      <c r="IO554"/>
      <c r="IP554"/>
      <c r="IQ554"/>
    </row>
    <row r="555" s="33" customFormat="1" ht="15" customHeight="1" spans="1:251">
      <c r="A555" s="135">
        <v>20708</v>
      </c>
      <c r="B555" s="136" t="s">
        <v>446</v>
      </c>
      <c r="C555" s="138">
        <f t="shared" ref="C555:G555" si="122">SUM(C556:C561)</f>
        <v>1698</v>
      </c>
      <c r="D555" s="138">
        <f t="shared" si="122"/>
        <v>1699</v>
      </c>
      <c r="E555" s="133">
        <f t="shared" si="120"/>
        <v>1</v>
      </c>
      <c r="F555" s="134">
        <f t="shared" si="121"/>
        <v>0.0588928150765607</v>
      </c>
      <c r="G555" s="138">
        <f t="shared" si="122"/>
        <v>1699</v>
      </c>
      <c r="IM555"/>
      <c r="IN555"/>
      <c r="IO555"/>
      <c r="IP555"/>
      <c r="IQ555"/>
    </row>
    <row r="556" s="33" customFormat="1" ht="15" customHeight="1" spans="1:251">
      <c r="A556" s="135">
        <v>2070801</v>
      </c>
      <c r="B556" s="137" t="s">
        <v>63</v>
      </c>
      <c r="C556" s="143">
        <v>35</v>
      </c>
      <c r="D556" s="143"/>
      <c r="E556" s="133">
        <f t="shared" si="120"/>
        <v>-35</v>
      </c>
      <c r="F556" s="134">
        <f t="shared" si="121"/>
        <v>-100</v>
      </c>
      <c r="G556" s="143"/>
      <c r="IM556"/>
      <c r="IN556"/>
      <c r="IO556"/>
      <c r="IP556"/>
      <c r="IQ556"/>
    </row>
    <row r="557" s="33" customFormat="1" ht="15" customHeight="1" spans="1:251">
      <c r="A557" s="135">
        <v>2070802</v>
      </c>
      <c r="B557" s="137" t="s">
        <v>64</v>
      </c>
      <c r="C557" s="143">
        <v>28</v>
      </c>
      <c r="D557" s="143"/>
      <c r="E557" s="133">
        <f t="shared" si="120"/>
        <v>-28</v>
      </c>
      <c r="F557" s="134">
        <f t="shared" si="121"/>
        <v>-100</v>
      </c>
      <c r="G557" s="143"/>
      <c r="IM557"/>
      <c r="IN557"/>
      <c r="IO557"/>
      <c r="IP557"/>
      <c r="IQ557"/>
    </row>
    <row r="558" s="33" customFormat="1" ht="15" customHeight="1" spans="1:251">
      <c r="A558" s="135">
        <v>2070803</v>
      </c>
      <c r="B558" s="137" t="s">
        <v>65</v>
      </c>
      <c r="C558" s="143"/>
      <c r="D558" s="143"/>
      <c r="E558" s="133">
        <f t="shared" si="120"/>
        <v>0</v>
      </c>
      <c r="F558" s="134">
        <f t="shared" si="121"/>
        <v>0</v>
      </c>
      <c r="G558" s="143"/>
      <c r="IM558"/>
      <c r="IN558"/>
      <c r="IO558"/>
      <c r="IP558"/>
      <c r="IQ558"/>
    </row>
    <row r="559" s="33" customFormat="1" ht="15" customHeight="1" spans="1:251">
      <c r="A559" s="135">
        <v>2070804</v>
      </c>
      <c r="B559" s="137" t="s">
        <v>447</v>
      </c>
      <c r="C559" s="143">
        <v>132</v>
      </c>
      <c r="D559" s="143"/>
      <c r="E559" s="133">
        <f t="shared" si="120"/>
        <v>-132</v>
      </c>
      <c r="F559" s="134">
        <f t="shared" si="121"/>
        <v>-100</v>
      </c>
      <c r="G559" s="143"/>
      <c r="IM559"/>
      <c r="IN559"/>
      <c r="IO559"/>
      <c r="IP559"/>
      <c r="IQ559"/>
    </row>
    <row r="560" s="33" customFormat="1" ht="15" customHeight="1" spans="1:251">
      <c r="A560" s="135">
        <v>2070805</v>
      </c>
      <c r="B560" s="137" t="s">
        <v>448</v>
      </c>
      <c r="C560" s="143">
        <v>1503</v>
      </c>
      <c r="D560" s="143">
        <v>1699</v>
      </c>
      <c r="E560" s="133">
        <f t="shared" si="120"/>
        <v>196</v>
      </c>
      <c r="F560" s="134">
        <f t="shared" si="121"/>
        <v>13.0405854956753</v>
      </c>
      <c r="G560" s="143">
        <v>1699</v>
      </c>
      <c r="IM560"/>
      <c r="IN560"/>
      <c r="IO560"/>
      <c r="IP560"/>
      <c r="IQ560"/>
    </row>
    <row r="561" s="33" customFormat="1" ht="15" customHeight="1" spans="1:251">
      <c r="A561" s="135">
        <v>2070899</v>
      </c>
      <c r="B561" s="137" t="s">
        <v>449</v>
      </c>
      <c r="C561" s="143"/>
      <c r="D561" s="143"/>
      <c r="E561" s="133">
        <f t="shared" si="120"/>
        <v>0</v>
      </c>
      <c r="F561" s="134">
        <f t="shared" si="121"/>
        <v>0</v>
      </c>
      <c r="G561" s="143"/>
      <c r="IM561"/>
      <c r="IN561"/>
      <c r="IO561"/>
      <c r="IP561"/>
      <c r="IQ561"/>
    </row>
    <row r="562" s="33" customFormat="1" ht="15" customHeight="1" spans="1:251">
      <c r="A562" s="135">
        <v>20799</v>
      </c>
      <c r="B562" s="136" t="s">
        <v>450</v>
      </c>
      <c r="C562" s="142">
        <f t="shared" ref="C562:G562" si="123">SUM(C563:C565)</f>
        <v>0</v>
      </c>
      <c r="D562" s="142">
        <f t="shared" si="123"/>
        <v>0</v>
      </c>
      <c r="E562" s="133">
        <f t="shared" si="120"/>
        <v>0</v>
      </c>
      <c r="F562" s="134">
        <f t="shared" si="121"/>
        <v>0</v>
      </c>
      <c r="G562" s="142">
        <f t="shared" si="123"/>
        <v>0</v>
      </c>
      <c r="IM562"/>
      <c r="IN562"/>
      <c r="IO562"/>
      <c r="IP562"/>
      <c r="IQ562"/>
    </row>
    <row r="563" s="33" customFormat="1" ht="15" customHeight="1" spans="1:251">
      <c r="A563" s="135">
        <v>2079902</v>
      </c>
      <c r="B563" s="137" t="s">
        <v>451</v>
      </c>
      <c r="C563" s="143"/>
      <c r="D563" s="143"/>
      <c r="E563" s="133">
        <f t="shared" si="120"/>
        <v>0</v>
      </c>
      <c r="F563" s="134">
        <f t="shared" si="121"/>
        <v>0</v>
      </c>
      <c r="G563" s="143"/>
      <c r="IM563"/>
      <c r="IN563"/>
      <c r="IO563"/>
      <c r="IP563"/>
      <c r="IQ563"/>
    </row>
    <row r="564" s="33" customFormat="1" ht="15" customHeight="1" spans="1:251">
      <c r="A564" s="135">
        <v>2079903</v>
      </c>
      <c r="B564" s="137" t="s">
        <v>452</v>
      </c>
      <c r="C564" s="143"/>
      <c r="D564" s="143"/>
      <c r="E564" s="133">
        <f t="shared" si="120"/>
        <v>0</v>
      </c>
      <c r="F564" s="134">
        <f t="shared" si="121"/>
        <v>0</v>
      </c>
      <c r="G564" s="143"/>
      <c r="IM564"/>
      <c r="IN564"/>
      <c r="IO564"/>
      <c r="IP564"/>
      <c r="IQ564"/>
    </row>
    <row r="565" s="33" customFormat="1" ht="15" customHeight="1" spans="1:251">
      <c r="A565" s="135">
        <v>2079999</v>
      </c>
      <c r="B565" s="137" t="s">
        <v>453</v>
      </c>
      <c r="C565" s="143"/>
      <c r="D565" s="143"/>
      <c r="E565" s="133">
        <f t="shared" si="120"/>
        <v>0</v>
      </c>
      <c r="F565" s="134">
        <f t="shared" si="121"/>
        <v>0</v>
      </c>
      <c r="G565" s="143"/>
      <c r="IM565"/>
      <c r="IN565"/>
      <c r="IO565"/>
      <c r="IP565"/>
      <c r="IQ565"/>
    </row>
    <row r="566" s="33" customFormat="1" ht="15" customHeight="1" spans="1:251">
      <c r="A566" s="135">
        <v>208</v>
      </c>
      <c r="B566" s="136" t="s">
        <v>454</v>
      </c>
      <c r="C566" s="142">
        <f t="shared" ref="C566:G566" si="124">C567+C581+C589+C591+C600+C604+C614+C622+C629+C636+C645+C650+C653+C656+C659+C662+C665+C669+C674+C682</f>
        <v>28984</v>
      </c>
      <c r="D566" s="142">
        <f t="shared" si="124"/>
        <v>38333</v>
      </c>
      <c r="E566" s="133">
        <f t="shared" si="120"/>
        <v>9349</v>
      </c>
      <c r="F566" s="134">
        <f t="shared" si="121"/>
        <v>32.2557272978195</v>
      </c>
      <c r="G566" s="142">
        <f t="shared" si="124"/>
        <v>53991</v>
      </c>
      <c r="IM566"/>
      <c r="IN566"/>
      <c r="IO566"/>
      <c r="IP566"/>
      <c r="IQ566"/>
    </row>
    <row r="567" s="33" customFormat="1" ht="15" customHeight="1" spans="1:251">
      <c r="A567" s="135">
        <v>20801</v>
      </c>
      <c r="B567" s="136" t="s">
        <v>455</v>
      </c>
      <c r="C567" s="142">
        <f t="shared" ref="C567:G567" si="125">SUM(C568:C580)</f>
        <v>1917</v>
      </c>
      <c r="D567" s="142">
        <f t="shared" si="125"/>
        <v>2000</v>
      </c>
      <c r="E567" s="133">
        <f t="shared" si="120"/>
        <v>83</v>
      </c>
      <c r="F567" s="134">
        <f t="shared" si="121"/>
        <v>4.32968179447053</v>
      </c>
      <c r="G567" s="142">
        <f t="shared" si="125"/>
        <v>2000</v>
      </c>
      <c r="IM567"/>
      <c r="IN567"/>
      <c r="IO567"/>
      <c r="IP567"/>
      <c r="IQ567"/>
    </row>
    <row r="568" s="33" customFormat="1" ht="15" customHeight="1" spans="1:251">
      <c r="A568" s="135">
        <v>2080101</v>
      </c>
      <c r="B568" s="137" t="s">
        <v>63</v>
      </c>
      <c r="C568" s="143">
        <v>268</v>
      </c>
      <c r="D568" s="143">
        <v>152</v>
      </c>
      <c r="E568" s="133">
        <f t="shared" si="120"/>
        <v>-116</v>
      </c>
      <c r="F568" s="134">
        <f t="shared" si="121"/>
        <v>-43.2835820895522</v>
      </c>
      <c r="G568" s="143">
        <v>152</v>
      </c>
      <c r="IM568"/>
      <c r="IN568"/>
      <c r="IO568"/>
      <c r="IP568"/>
      <c r="IQ568"/>
    </row>
    <row r="569" s="33" customFormat="1" ht="15" customHeight="1" spans="1:251">
      <c r="A569" s="135">
        <v>2080102</v>
      </c>
      <c r="B569" s="137" t="s">
        <v>64</v>
      </c>
      <c r="C569" s="143"/>
      <c r="D569" s="143"/>
      <c r="E569" s="133">
        <f t="shared" si="120"/>
        <v>0</v>
      </c>
      <c r="F569" s="134">
        <f t="shared" si="121"/>
        <v>0</v>
      </c>
      <c r="G569" s="143"/>
      <c r="IM569"/>
      <c r="IN569"/>
      <c r="IO569"/>
      <c r="IP569"/>
      <c r="IQ569"/>
    </row>
    <row r="570" s="33" customFormat="1" ht="15" customHeight="1" spans="1:251">
      <c r="A570" s="135">
        <v>2080103</v>
      </c>
      <c r="B570" s="137" t="s">
        <v>65</v>
      </c>
      <c r="C570" s="143">
        <v>20</v>
      </c>
      <c r="D570" s="143">
        <v>54</v>
      </c>
      <c r="E570" s="133">
        <f t="shared" si="120"/>
        <v>34</v>
      </c>
      <c r="F570" s="134">
        <f t="shared" si="121"/>
        <v>170</v>
      </c>
      <c r="G570" s="143">
        <v>54</v>
      </c>
      <c r="IM570"/>
      <c r="IN570"/>
      <c r="IO570"/>
      <c r="IP570"/>
      <c r="IQ570"/>
    </row>
    <row r="571" s="33" customFormat="1" ht="15" customHeight="1" spans="1:251">
      <c r="A571" s="135">
        <v>2080104</v>
      </c>
      <c r="B571" s="137" t="s">
        <v>456</v>
      </c>
      <c r="C571" s="143"/>
      <c r="D571" s="143"/>
      <c r="E571" s="133">
        <f t="shared" si="120"/>
        <v>0</v>
      </c>
      <c r="F571" s="134">
        <f t="shared" si="121"/>
        <v>0</v>
      </c>
      <c r="G571" s="143"/>
      <c r="IM571"/>
      <c r="IN571"/>
      <c r="IO571"/>
      <c r="IP571"/>
      <c r="IQ571"/>
    </row>
    <row r="572" s="33" customFormat="1" ht="15" customHeight="1" spans="1:251">
      <c r="A572" s="135">
        <v>2080105</v>
      </c>
      <c r="B572" s="137" t="s">
        <v>457</v>
      </c>
      <c r="C572" s="143">
        <v>55</v>
      </c>
      <c r="D572" s="143">
        <v>52</v>
      </c>
      <c r="E572" s="133">
        <f t="shared" si="120"/>
        <v>-3</v>
      </c>
      <c r="F572" s="134">
        <f t="shared" si="121"/>
        <v>-5.45454545454545</v>
      </c>
      <c r="G572" s="143">
        <v>52</v>
      </c>
      <c r="IM572"/>
      <c r="IN572"/>
      <c r="IO572"/>
      <c r="IP572"/>
      <c r="IQ572"/>
    </row>
    <row r="573" s="33" customFormat="1" ht="15" customHeight="1" spans="1:251">
      <c r="A573" s="135">
        <v>2080106</v>
      </c>
      <c r="B573" s="137" t="s">
        <v>458</v>
      </c>
      <c r="C573" s="143">
        <v>128</v>
      </c>
      <c r="D573" s="143">
        <v>139</v>
      </c>
      <c r="E573" s="133">
        <f t="shared" si="120"/>
        <v>11</v>
      </c>
      <c r="F573" s="134">
        <f t="shared" si="121"/>
        <v>8.59375</v>
      </c>
      <c r="G573" s="143">
        <v>139</v>
      </c>
      <c r="IM573"/>
      <c r="IN573"/>
      <c r="IO573"/>
      <c r="IP573"/>
      <c r="IQ573"/>
    </row>
    <row r="574" s="33" customFormat="1" ht="15" customHeight="1" spans="1:251">
      <c r="A574" s="135">
        <v>2080107</v>
      </c>
      <c r="B574" s="137" t="s">
        <v>459</v>
      </c>
      <c r="C574" s="143"/>
      <c r="D574" s="143"/>
      <c r="E574" s="133">
        <f t="shared" si="120"/>
        <v>0</v>
      </c>
      <c r="F574" s="134">
        <f t="shared" si="121"/>
        <v>0</v>
      </c>
      <c r="G574" s="143"/>
      <c r="IM574"/>
      <c r="IN574"/>
      <c r="IO574"/>
      <c r="IP574"/>
      <c r="IQ574"/>
    </row>
    <row r="575" s="33" customFormat="1" ht="15" customHeight="1" spans="1:251">
      <c r="A575" s="135">
        <v>2080108</v>
      </c>
      <c r="B575" s="137" t="s">
        <v>105</v>
      </c>
      <c r="C575" s="143"/>
      <c r="D575" s="143"/>
      <c r="E575" s="133">
        <f t="shared" si="120"/>
        <v>0</v>
      </c>
      <c r="F575" s="134">
        <f t="shared" si="121"/>
        <v>0</v>
      </c>
      <c r="G575" s="143"/>
      <c r="IM575"/>
      <c r="IN575"/>
      <c r="IO575"/>
      <c r="IP575"/>
      <c r="IQ575"/>
    </row>
    <row r="576" s="33" customFormat="1" ht="15" customHeight="1" spans="1:251">
      <c r="A576" s="135">
        <v>2080109</v>
      </c>
      <c r="B576" s="137" t="s">
        <v>460</v>
      </c>
      <c r="C576" s="143">
        <v>65</v>
      </c>
      <c r="D576" s="143"/>
      <c r="E576" s="133">
        <f t="shared" si="120"/>
        <v>-65</v>
      </c>
      <c r="F576" s="134">
        <f t="shared" si="121"/>
        <v>-100</v>
      </c>
      <c r="G576" s="143"/>
      <c r="IM576"/>
      <c r="IN576"/>
      <c r="IO576"/>
      <c r="IP576"/>
      <c r="IQ576"/>
    </row>
    <row r="577" s="33" customFormat="1" ht="15" customHeight="1" spans="1:251">
      <c r="A577" s="135">
        <v>2080110</v>
      </c>
      <c r="B577" s="137" t="s">
        <v>461</v>
      </c>
      <c r="C577" s="143"/>
      <c r="D577" s="143"/>
      <c r="E577" s="133">
        <f t="shared" si="120"/>
        <v>0</v>
      </c>
      <c r="F577" s="134">
        <f t="shared" si="121"/>
        <v>0</v>
      </c>
      <c r="G577" s="143"/>
      <c r="IM577"/>
      <c r="IN577"/>
      <c r="IO577"/>
      <c r="IP577"/>
      <c r="IQ577"/>
    </row>
    <row r="578" s="33" customFormat="1" ht="15" customHeight="1" spans="1:251">
      <c r="A578" s="135">
        <v>2080111</v>
      </c>
      <c r="B578" s="137" t="s">
        <v>462</v>
      </c>
      <c r="C578" s="143"/>
      <c r="D578" s="143">
        <v>52</v>
      </c>
      <c r="E578" s="133">
        <f t="shared" si="120"/>
        <v>52</v>
      </c>
      <c r="F578" s="134">
        <f t="shared" si="121"/>
        <v>0</v>
      </c>
      <c r="G578" s="143">
        <v>52</v>
      </c>
      <c r="IM578"/>
      <c r="IN578"/>
      <c r="IO578"/>
      <c r="IP578"/>
      <c r="IQ578"/>
    </row>
    <row r="579" s="33" customFormat="1" ht="15" customHeight="1" spans="1:251">
      <c r="A579" s="135">
        <v>2080112</v>
      </c>
      <c r="B579" s="137" t="s">
        <v>463</v>
      </c>
      <c r="C579" s="143"/>
      <c r="D579" s="143">
        <v>13</v>
      </c>
      <c r="E579" s="133">
        <f t="shared" si="120"/>
        <v>13</v>
      </c>
      <c r="F579" s="134">
        <f t="shared" si="121"/>
        <v>0</v>
      </c>
      <c r="G579" s="143">
        <v>13</v>
      </c>
      <c r="IM579"/>
      <c r="IN579"/>
      <c r="IO579"/>
      <c r="IP579"/>
      <c r="IQ579"/>
    </row>
    <row r="580" s="33" customFormat="1" ht="15" customHeight="1" spans="1:251">
      <c r="A580" s="135">
        <v>2080199</v>
      </c>
      <c r="B580" s="137" t="s">
        <v>464</v>
      </c>
      <c r="C580" s="143">
        <v>1381</v>
      </c>
      <c r="D580" s="143">
        <v>1538</v>
      </c>
      <c r="E580" s="133">
        <f t="shared" si="120"/>
        <v>157</v>
      </c>
      <c r="F580" s="134">
        <f t="shared" si="121"/>
        <v>11.3685734974656</v>
      </c>
      <c r="G580" s="143">
        <v>1538</v>
      </c>
      <c r="IM580"/>
      <c r="IN580"/>
      <c r="IO580"/>
      <c r="IP580"/>
      <c r="IQ580"/>
    </row>
    <row r="581" s="33" customFormat="1" ht="15" customHeight="1" spans="1:251">
      <c r="A581" s="135">
        <v>20802</v>
      </c>
      <c r="B581" s="136" t="s">
        <v>465</v>
      </c>
      <c r="C581" s="142">
        <f t="shared" ref="C581:G581" si="126">SUM(C582:C588)</f>
        <v>179</v>
      </c>
      <c r="D581" s="142">
        <f t="shared" si="126"/>
        <v>234</v>
      </c>
      <c r="E581" s="133">
        <f t="shared" si="120"/>
        <v>55</v>
      </c>
      <c r="F581" s="134">
        <f t="shared" si="121"/>
        <v>30.7262569832402</v>
      </c>
      <c r="G581" s="142">
        <f t="shared" si="126"/>
        <v>386</v>
      </c>
      <c r="IM581"/>
      <c r="IN581"/>
      <c r="IO581"/>
      <c r="IP581"/>
      <c r="IQ581"/>
    </row>
    <row r="582" s="33" customFormat="1" ht="15" customHeight="1" spans="1:251">
      <c r="A582" s="135">
        <v>2080201</v>
      </c>
      <c r="B582" s="137" t="s">
        <v>63</v>
      </c>
      <c r="C582" s="143">
        <v>86</v>
      </c>
      <c r="D582" s="143">
        <v>129</v>
      </c>
      <c r="E582" s="133">
        <f t="shared" si="120"/>
        <v>43</v>
      </c>
      <c r="F582" s="134">
        <f t="shared" si="121"/>
        <v>50</v>
      </c>
      <c r="G582" s="143">
        <v>129</v>
      </c>
      <c r="IM582"/>
      <c r="IN582"/>
      <c r="IO582"/>
      <c r="IP582"/>
      <c r="IQ582"/>
    </row>
    <row r="583" s="33" customFormat="1" ht="15" customHeight="1" spans="1:251">
      <c r="A583" s="135">
        <v>2080202</v>
      </c>
      <c r="B583" s="137" t="s">
        <v>64</v>
      </c>
      <c r="C583" s="143"/>
      <c r="D583" s="143"/>
      <c r="E583" s="133">
        <f t="shared" si="120"/>
        <v>0</v>
      </c>
      <c r="F583" s="134">
        <f t="shared" si="121"/>
        <v>0</v>
      </c>
      <c r="G583" s="143"/>
      <c r="IM583"/>
      <c r="IN583"/>
      <c r="IO583"/>
      <c r="IP583"/>
      <c r="IQ583"/>
    </row>
    <row r="584" s="33" customFormat="1" ht="15" customHeight="1" spans="1:251">
      <c r="A584" s="135">
        <v>2080203</v>
      </c>
      <c r="B584" s="137" t="s">
        <v>65</v>
      </c>
      <c r="C584" s="143"/>
      <c r="D584" s="143"/>
      <c r="E584" s="133">
        <f t="shared" si="120"/>
        <v>0</v>
      </c>
      <c r="F584" s="134">
        <f t="shared" si="121"/>
        <v>0</v>
      </c>
      <c r="G584" s="143"/>
      <c r="IM584"/>
      <c r="IN584"/>
      <c r="IO584"/>
      <c r="IP584"/>
      <c r="IQ584"/>
    </row>
    <row r="585" s="33" customFormat="1" ht="15" customHeight="1" spans="1:251">
      <c r="A585" s="135">
        <v>2080206</v>
      </c>
      <c r="B585" s="137" t="s">
        <v>466</v>
      </c>
      <c r="C585" s="143"/>
      <c r="D585" s="143">
        <v>2</v>
      </c>
      <c r="E585" s="133">
        <f t="shared" si="120"/>
        <v>2</v>
      </c>
      <c r="F585" s="134">
        <f t="shared" si="121"/>
        <v>0</v>
      </c>
      <c r="G585" s="143">
        <v>2</v>
      </c>
      <c r="IM585"/>
      <c r="IN585"/>
      <c r="IO585"/>
      <c r="IP585"/>
      <c r="IQ585"/>
    </row>
    <row r="586" s="33" customFormat="1" ht="15" customHeight="1" spans="1:251">
      <c r="A586" s="135">
        <v>2080207</v>
      </c>
      <c r="B586" s="137" t="s">
        <v>467</v>
      </c>
      <c r="C586" s="143">
        <v>18</v>
      </c>
      <c r="D586" s="143">
        <v>2</v>
      </c>
      <c r="E586" s="133">
        <f t="shared" si="120"/>
        <v>-16</v>
      </c>
      <c r="F586" s="134">
        <f t="shared" si="121"/>
        <v>-88.8888888888889</v>
      </c>
      <c r="G586" s="146">
        <f>2+10</f>
        <v>12</v>
      </c>
      <c r="IM586"/>
      <c r="IN586"/>
      <c r="IO586"/>
      <c r="IP586"/>
      <c r="IQ586"/>
    </row>
    <row r="587" s="33" customFormat="1" ht="15" customHeight="1" spans="1:251">
      <c r="A587" s="135">
        <v>2080208</v>
      </c>
      <c r="B587" s="137" t="s">
        <v>468</v>
      </c>
      <c r="C587" s="143"/>
      <c r="D587" s="143">
        <v>3</v>
      </c>
      <c r="E587" s="133">
        <f t="shared" si="120"/>
        <v>3</v>
      </c>
      <c r="F587" s="134">
        <f t="shared" si="121"/>
        <v>0</v>
      </c>
      <c r="G587" s="146">
        <f>3+100</f>
        <v>103</v>
      </c>
      <c r="IM587"/>
      <c r="IN587"/>
      <c r="IO587"/>
      <c r="IP587"/>
      <c r="IQ587"/>
    </row>
    <row r="588" s="33" customFormat="1" ht="15" customHeight="1" spans="1:251">
      <c r="A588" s="135">
        <v>2080299</v>
      </c>
      <c r="B588" s="137" t="s">
        <v>469</v>
      </c>
      <c r="C588" s="143">
        <v>75</v>
      </c>
      <c r="D588" s="143">
        <v>98</v>
      </c>
      <c r="E588" s="133">
        <f t="shared" si="120"/>
        <v>23</v>
      </c>
      <c r="F588" s="134">
        <f t="shared" si="121"/>
        <v>30.6666666666667</v>
      </c>
      <c r="G588" s="146">
        <f>98+42</f>
        <v>140</v>
      </c>
      <c r="IM588"/>
      <c r="IN588"/>
      <c r="IO588"/>
      <c r="IP588"/>
      <c r="IQ588"/>
    </row>
    <row r="589" s="33" customFormat="1" ht="15" customHeight="1" spans="1:251">
      <c r="A589" s="135">
        <v>20804</v>
      </c>
      <c r="B589" s="136" t="s">
        <v>470</v>
      </c>
      <c r="C589" s="142">
        <f t="shared" ref="C589:G589" si="127">SUM(C590)</f>
        <v>0</v>
      </c>
      <c r="D589" s="142">
        <f t="shared" si="127"/>
        <v>0</v>
      </c>
      <c r="E589" s="133">
        <f t="shared" si="120"/>
        <v>0</v>
      </c>
      <c r="F589" s="134">
        <f t="shared" si="121"/>
        <v>0</v>
      </c>
      <c r="G589" s="142">
        <f t="shared" si="127"/>
        <v>0</v>
      </c>
      <c r="IM589"/>
      <c r="IN589"/>
      <c r="IO589"/>
      <c r="IP589"/>
      <c r="IQ589"/>
    </row>
    <row r="590" s="33" customFormat="1" ht="15" customHeight="1" spans="1:251">
      <c r="A590" s="135">
        <v>2080402</v>
      </c>
      <c r="B590" s="137" t="s">
        <v>471</v>
      </c>
      <c r="C590" s="143"/>
      <c r="D590" s="143"/>
      <c r="E590" s="133">
        <f t="shared" si="120"/>
        <v>0</v>
      </c>
      <c r="F590" s="134">
        <f t="shared" si="121"/>
        <v>0</v>
      </c>
      <c r="G590" s="143"/>
      <c r="IM590"/>
      <c r="IN590"/>
      <c r="IO590"/>
      <c r="IP590"/>
      <c r="IQ590"/>
    </row>
    <row r="591" s="33" customFormat="1" ht="15" customHeight="1" spans="1:251">
      <c r="A591" s="135">
        <v>20805</v>
      </c>
      <c r="B591" s="136" t="s">
        <v>472</v>
      </c>
      <c r="C591" s="142">
        <f t="shared" ref="C591:G591" si="128">SUM(C592:C599)</f>
        <v>17270</v>
      </c>
      <c r="D591" s="142">
        <f t="shared" si="128"/>
        <v>20956</v>
      </c>
      <c r="E591" s="133">
        <f t="shared" si="120"/>
        <v>3686</v>
      </c>
      <c r="F591" s="134">
        <f t="shared" si="121"/>
        <v>21.3433700057904</v>
      </c>
      <c r="G591" s="142">
        <f t="shared" si="128"/>
        <v>23038</v>
      </c>
      <c r="IM591"/>
      <c r="IN591"/>
      <c r="IO591"/>
      <c r="IP591"/>
      <c r="IQ591"/>
    </row>
    <row r="592" s="33" customFormat="1" ht="15" customHeight="1" spans="1:251">
      <c r="A592" s="135">
        <v>2080501</v>
      </c>
      <c r="B592" s="137" t="s">
        <v>473</v>
      </c>
      <c r="C592" s="143"/>
      <c r="D592" s="143"/>
      <c r="E592" s="133">
        <f t="shared" si="120"/>
        <v>0</v>
      </c>
      <c r="F592" s="134">
        <f t="shared" si="121"/>
        <v>0</v>
      </c>
      <c r="G592" s="143"/>
      <c r="IM592"/>
      <c r="IN592"/>
      <c r="IO592"/>
      <c r="IP592"/>
      <c r="IQ592"/>
    </row>
    <row r="593" s="33" customFormat="1" ht="15" customHeight="1" spans="1:251">
      <c r="A593" s="135">
        <v>2080502</v>
      </c>
      <c r="B593" s="137" t="s">
        <v>474</v>
      </c>
      <c r="C593" s="143">
        <v>896</v>
      </c>
      <c r="D593" s="143">
        <v>856</v>
      </c>
      <c r="E593" s="133">
        <f t="shared" si="120"/>
        <v>-40</v>
      </c>
      <c r="F593" s="134">
        <f t="shared" si="121"/>
        <v>-4.46428571428571</v>
      </c>
      <c r="G593" s="143">
        <v>856</v>
      </c>
      <c r="IM593"/>
      <c r="IN593"/>
      <c r="IO593"/>
      <c r="IP593"/>
      <c r="IQ593"/>
    </row>
    <row r="594" s="33" customFormat="1" ht="15" customHeight="1" spans="1:251">
      <c r="A594" s="135">
        <v>2080503</v>
      </c>
      <c r="B594" s="137" t="s">
        <v>475</v>
      </c>
      <c r="C594" s="143"/>
      <c r="D594" s="143"/>
      <c r="E594" s="133">
        <f t="shared" si="120"/>
        <v>0</v>
      </c>
      <c r="F594" s="134">
        <f t="shared" si="121"/>
        <v>0</v>
      </c>
      <c r="G594" s="143"/>
      <c r="IM594"/>
      <c r="IN594"/>
      <c r="IO594"/>
      <c r="IP594"/>
      <c r="IQ594"/>
    </row>
    <row r="595" s="33" customFormat="1" ht="15" customHeight="1" spans="1:251">
      <c r="A595" s="135">
        <v>2080504</v>
      </c>
      <c r="B595" s="137" t="s">
        <v>476</v>
      </c>
      <c r="C595" s="143">
        <v>592</v>
      </c>
      <c r="D595" s="143">
        <v>549</v>
      </c>
      <c r="E595" s="133">
        <f t="shared" si="120"/>
        <v>-43</v>
      </c>
      <c r="F595" s="134">
        <f t="shared" si="121"/>
        <v>-7.26351351351351</v>
      </c>
      <c r="G595" s="143">
        <v>549</v>
      </c>
      <c r="IM595"/>
      <c r="IN595"/>
      <c r="IO595"/>
      <c r="IP595"/>
      <c r="IQ595"/>
    </row>
    <row r="596" s="33" customFormat="1" ht="15" customHeight="1" spans="1:251">
      <c r="A596" s="135">
        <v>2080505</v>
      </c>
      <c r="B596" s="137" t="s">
        <v>477</v>
      </c>
      <c r="C596" s="143">
        <v>6835</v>
      </c>
      <c r="D596" s="143">
        <v>6888</v>
      </c>
      <c r="E596" s="133">
        <f t="shared" si="120"/>
        <v>53</v>
      </c>
      <c r="F596" s="134">
        <f t="shared" si="121"/>
        <v>0.77542062911485</v>
      </c>
      <c r="G596" s="143">
        <v>6888</v>
      </c>
      <c r="IM596"/>
      <c r="IN596"/>
      <c r="IO596"/>
      <c r="IP596"/>
      <c r="IQ596"/>
    </row>
    <row r="597" s="33" customFormat="1" ht="15" customHeight="1" spans="1:251">
      <c r="A597" s="135">
        <v>2080506</v>
      </c>
      <c r="B597" s="137" t="s">
        <v>478</v>
      </c>
      <c r="C597" s="143"/>
      <c r="D597" s="143">
        <v>208</v>
      </c>
      <c r="E597" s="133">
        <f t="shared" si="120"/>
        <v>208</v>
      </c>
      <c r="F597" s="134">
        <f t="shared" si="121"/>
        <v>0</v>
      </c>
      <c r="G597" s="143">
        <v>208</v>
      </c>
      <c r="IM597"/>
      <c r="IN597"/>
      <c r="IO597"/>
      <c r="IP597"/>
      <c r="IQ597"/>
    </row>
    <row r="598" s="33" customFormat="1" ht="15" customHeight="1" spans="1:251">
      <c r="A598" s="135">
        <v>2080507</v>
      </c>
      <c r="B598" s="137" t="s">
        <v>479</v>
      </c>
      <c r="C598" s="143">
        <v>8944</v>
      </c>
      <c r="D598" s="143">
        <v>12455</v>
      </c>
      <c r="E598" s="133">
        <f t="shared" si="120"/>
        <v>3511</v>
      </c>
      <c r="F598" s="134">
        <f t="shared" si="121"/>
        <v>39.255366726297</v>
      </c>
      <c r="G598" s="146">
        <f>12455+2082</f>
        <v>14537</v>
      </c>
      <c r="IM598"/>
      <c r="IN598"/>
      <c r="IO598"/>
      <c r="IP598"/>
      <c r="IQ598"/>
    </row>
    <row r="599" s="33" customFormat="1" ht="15" customHeight="1" spans="1:251">
      <c r="A599" s="135">
        <v>2080599</v>
      </c>
      <c r="B599" s="137" t="s">
        <v>480</v>
      </c>
      <c r="C599" s="143">
        <v>3</v>
      </c>
      <c r="D599" s="143"/>
      <c r="E599" s="133">
        <f t="shared" si="120"/>
        <v>-3</v>
      </c>
      <c r="F599" s="134">
        <f t="shared" si="121"/>
        <v>-100</v>
      </c>
      <c r="G599" s="143"/>
      <c r="IM599"/>
      <c r="IN599"/>
      <c r="IO599"/>
      <c r="IP599"/>
      <c r="IQ599"/>
    </row>
    <row r="600" s="33" customFormat="1" ht="15" customHeight="1" spans="1:251">
      <c r="A600" s="135">
        <v>20806</v>
      </c>
      <c r="B600" s="136" t="s">
        <v>481</v>
      </c>
      <c r="C600" s="142">
        <f t="shared" ref="C600:G600" si="129">SUM(C601:C603)</f>
        <v>188</v>
      </c>
      <c r="D600" s="142">
        <f t="shared" si="129"/>
        <v>6</v>
      </c>
      <c r="E600" s="133">
        <f t="shared" si="120"/>
        <v>-182</v>
      </c>
      <c r="F600" s="134">
        <f t="shared" si="121"/>
        <v>-96.8085106382979</v>
      </c>
      <c r="G600" s="142">
        <f t="shared" si="129"/>
        <v>6</v>
      </c>
      <c r="IM600"/>
      <c r="IN600"/>
      <c r="IO600"/>
      <c r="IP600"/>
      <c r="IQ600"/>
    </row>
    <row r="601" s="33" customFormat="1" ht="15" customHeight="1" spans="1:251">
      <c r="A601" s="135">
        <v>2080601</v>
      </c>
      <c r="B601" s="137" t="s">
        <v>482</v>
      </c>
      <c r="C601" s="143">
        <v>188</v>
      </c>
      <c r="D601" s="143">
        <v>6</v>
      </c>
      <c r="E601" s="133">
        <f t="shared" si="120"/>
        <v>-182</v>
      </c>
      <c r="F601" s="134">
        <f t="shared" si="121"/>
        <v>-96.8085106382979</v>
      </c>
      <c r="G601" s="143">
        <v>6</v>
      </c>
      <c r="IM601"/>
      <c r="IN601"/>
      <c r="IO601"/>
      <c r="IP601"/>
      <c r="IQ601"/>
    </row>
    <row r="602" s="33" customFormat="1" ht="15" customHeight="1" spans="1:251">
      <c r="A602" s="135">
        <v>2080602</v>
      </c>
      <c r="B602" s="137" t="s">
        <v>483</v>
      </c>
      <c r="C602" s="143"/>
      <c r="D602" s="143"/>
      <c r="E602" s="133">
        <f t="shared" si="120"/>
        <v>0</v>
      </c>
      <c r="F602" s="134">
        <f t="shared" si="121"/>
        <v>0</v>
      </c>
      <c r="G602" s="143"/>
      <c r="IM602"/>
      <c r="IN602"/>
      <c r="IO602"/>
      <c r="IP602"/>
      <c r="IQ602"/>
    </row>
    <row r="603" s="33" customFormat="1" ht="15" customHeight="1" spans="1:251">
      <c r="A603" s="135">
        <v>2080699</v>
      </c>
      <c r="B603" s="137" t="s">
        <v>484</v>
      </c>
      <c r="C603" s="143"/>
      <c r="D603" s="143"/>
      <c r="E603" s="133">
        <f t="shared" si="120"/>
        <v>0</v>
      </c>
      <c r="F603" s="134">
        <f t="shared" si="121"/>
        <v>0</v>
      </c>
      <c r="G603" s="143"/>
      <c r="IM603"/>
      <c r="IN603"/>
      <c r="IO603"/>
      <c r="IP603"/>
      <c r="IQ603"/>
    </row>
    <row r="604" s="33" customFormat="1" ht="15" customHeight="1" spans="1:251">
      <c r="A604" s="135">
        <v>20807</v>
      </c>
      <c r="B604" s="136" t="s">
        <v>485</v>
      </c>
      <c r="C604" s="142">
        <f t="shared" ref="C604:G604" si="130">SUM(C605:C613)</f>
        <v>0</v>
      </c>
      <c r="D604" s="142">
        <f t="shared" si="130"/>
        <v>0</v>
      </c>
      <c r="E604" s="133">
        <f t="shared" si="120"/>
        <v>0</v>
      </c>
      <c r="F604" s="134">
        <f t="shared" si="121"/>
        <v>0</v>
      </c>
      <c r="G604" s="142">
        <f t="shared" si="130"/>
        <v>0</v>
      </c>
      <c r="IM604"/>
      <c r="IN604"/>
      <c r="IO604"/>
      <c r="IP604"/>
      <c r="IQ604"/>
    </row>
    <row r="605" s="33" customFormat="1" ht="15" customHeight="1" spans="1:251">
      <c r="A605" s="135">
        <v>2080701</v>
      </c>
      <c r="B605" s="137" t="s">
        <v>486</v>
      </c>
      <c r="C605" s="143"/>
      <c r="D605" s="143"/>
      <c r="E605" s="133">
        <f t="shared" si="120"/>
        <v>0</v>
      </c>
      <c r="F605" s="134">
        <f t="shared" si="121"/>
        <v>0</v>
      </c>
      <c r="G605" s="143"/>
      <c r="IM605"/>
      <c r="IN605"/>
      <c r="IO605"/>
      <c r="IP605"/>
      <c r="IQ605"/>
    </row>
    <row r="606" s="33" customFormat="1" ht="15" customHeight="1" spans="1:251">
      <c r="A606" s="135">
        <v>2080702</v>
      </c>
      <c r="B606" s="137" t="s">
        <v>487</v>
      </c>
      <c r="C606" s="143"/>
      <c r="D606" s="143"/>
      <c r="E606" s="133">
        <f t="shared" si="120"/>
        <v>0</v>
      </c>
      <c r="F606" s="134">
        <f t="shared" si="121"/>
        <v>0</v>
      </c>
      <c r="G606" s="143"/>
      <c r="IM606"/>
      <c r="IN606"/>
      <c r="IO606"/>
      <c r="IP606"/>
      <c r="IQ606"/>
    </row>
    <row r="607" s="33" customFormat="1" ht="15" customHeight="1" spans="1:251">
      <c r="A607" s="135">
        <v>2080704</v>
      </c>
      <c r="B607" s="137" t="s">
        <v>488</v>
      </c>
      <c r="C607" s="143"/>
      <c r="D607" s="143"/>
      <c r="E607" s="133">
        <f t="shared" si="120"/>
        <v>0</v>
      </c>
      <c r="F607" s="134">
        <f t="shared" si="121"/>
        <v>0</v>
      </c>
      <c r="G607" s="143"/>
      <c r="IM607"/>
      <c r="IN607"/>
      <c r="IO607"/>
      <c r="IP607"/>
      <c r="IQ607"/>
    </row>
    <row r="608" s="33" customFormat="1" ht="15" customHeight="1" spans="1:251">
      <c r="A608" s="135">
        <v>2080705</v>
      </c>
      <c r="B608" s="137" t="s">
        <v>489</v>
      </c>
      <c r="C608" s="143"/>
      <c r="D608" s="143"/>
      <c r="E608" s="133">
        <f t="shared" si="120"/>
        <v>0</v>
      </c>
      <c r="F608" s="134">
        <f t="shared" si="121"/>
        <v>0</v>
      </c>
      <c r="G608" s="143"/>
      <c r="IM608"/>
      <c r="IN608"/>
      <c r="IO608"/>
      <c r="IP608"/>
      <c r="IQ608"/>
    </row>
    <row r="609" s="33" customFormat="1" ht="15" customHeight="1" spans="1:251">
      <c r="A609" s="135">
        <v>2080709</v>
      </c>
      <c r="B609" s="137" t="s">
        <v>490</v>
      </c>
      <c r="C609" s="143"/>
      <c r="D609" s="143"/>
      <c r="E609" s="133">
        <f t="shared" si="120"/>
        <v>0</v>
      </c>
      <c r="F609" s="134">
        <f t="shared" si="121"/>
        <v>0</v>
      </c>
      <c r="G609" s="143"/>
      <c r="IM609"/>
      <c r="IN609"/>
      <c r="IO609"/>
      <c r="IP609"/>
      <c r="IQ609"/>
    </row>
    <row r="610" s="33" customFormat="1" ht="15" customHeight="1" spans="1:251">
      <c r="A610" s="135">
        <v>2080711</v>
      </c>
      <c r="B610" s="137" t="s">
        <v>491</v>
      </c>
      <c r="C610" s="143"/>
      <c r="D610" s="143"/>
      <c r="E610" s="133">
        <f t="shared" si="120"/>
        <v>0</v>
      </c>
      <c r="F610" s="134">
        <f t="shared" si="121"/>
        <v>0</v>
      </c>
      <c r="G610" s="143"/>
      <c r="IM610"/>
      <c r="IN610"/>
      <c r="IO610"/>
      <c r="IP610"/>
      <c r="IQ610"/>
    </row>
    <row r="611" s="33" customFormat="1" ht="15" customHeight="1" spans="1:251">
      <c r="A611" s="135">
        <v>2080712</v>
      </c>
      <c r="B611" s="137" t="s">
        <v>492</v>
      </c>
      <c r="C611" s="143"/>
      <c r="D611" s="143"/>
      <c r="E611" s="133">
        <f t="shared" si="120"/>
        <v>0</v>
      </c>
      <c r="F611" s="134">
        <f t="shared" si="121"/>
        <v>0</v>
      </c>
      <c r="G611" s="143"/>
      <c r="IM611"/>
      <c r="IN611"/>
      <c r="IO611"/>
      <c r="IP611"/>
      <c r="IQ611"/>
    </row>
    <row r="612" s="33" customFormat="1" ht="15" customHeight="1" spans="1:251">
      <c r="A612" s="135">
        <v>2080713</v>
      </c>
      <c r="B612" s="137" t="s">
        <v>493</v>
      </c>
      <c r="C612" s="143"/>
      <c r="D612" s="143"/>
      <c r="E612" s="133">
        <f t="shared" si="120"/>
        <v>0</v>
      </c>
      <c r="F612" s="134">
        <f t="shared" si="121"/>
        <v>0</v>
      </c>
      <c r="G612" s="143"/>
      <c r="IM612"/>
      <c r="IN612"/>
      <c r="IO612"/>
      <c r="IP612"/>
      <c r="IQ612"/>
    </row>
    <row r="613" s="33" customFormat="1" ht="15" customHeight="1" spans="1:251">
      <c r="A613" s="135">
        <v>2080799</v>
      </c>
      <c r="B613" s="137" t="s">
        <v>494</v>
      </c>
      <c r="C613" s="143"/>
      <c r="D613" s="143"/>
      <c r="E613" s="133">
        <f t="shared" si="120"/>
        <v>0</v>
      </c>
      <c r="F613" s="134">
        <f t="shared" si="121"/>
        <v>0</v>
      </c>
      <c r="G613" s="143"/>
      <c r="IM613"/>
      <c r="IN613"/>
      <c r="IO613"/>
      <c r="IP613"/>
      <c r="IQ613"/>
    </row>
    <row r="614" s="33" customFormat="1" ht="15" customHeight="1" spans="1:251">
      <c r="A614" s="135">
        <v>20808</v>
      </c>
      <c r="B614" s="136" t="s">
        <v>495</v>
      </c>
      <c r="C614" s="142">
        <f t="shared" ref="C614:G614" si="131">SUM(C615:C621)</f>
        <v>990</v>
      </c>
      <c r="D614" s="142">
        <f t="shared" si="131"/>
        <v>1026</v>
      </c>
      <c r="E614" s="133">
        <f t="shared" si="120"/>
        <v>36</v>
      </c>
      <c r="F614" s="134">
        <f t="shared" si="121"/>
        <v>3.63636363636364</v>
      </c>
      <c r="G614" s="142">
        <f t="shared" si="131"/>
        <v>2030</v>
      </c>
      <c r="IM614"/>
      <c r="IN614"/>
      <c r="IO614"/>
      <c r="IP614"/>
      <c r="IQ614"/>
    </row>
    <row r="615" s="33" customFormat="1" ht="15" customHeight="1" spans="1:251">
      <c r="A615" s="135">
        <v>2080801</v>
      </c>
      <c r="B615" s="137" t="s">
        <v>496</v>
      </c>
      <c r="C615" s="111">
        <v>20</v>
      </c>
      <c r="D615" s="143">
        <v>5</v>
      </c>
      <c r="E615" s="133">
        <f t="shared" si="120"/>
        <v>-15</v>
      </c>
      <c r="F615" s="134">
        <f t="shared" si="121"/>
        <v>-75</v>
      </c>
      <c r="G615" s="143">
        <v>5</v>
      </c>
      <c r="IM615"/>
      <c r="IN615"/>
      <c r="IO615"/>
      <c r="IP615"/>
      <c r="IQ615"/>
    </row>
    <row r="616" s="33" customFormat="1" ht="15" customHeight="1" spans="1:251">
      <c r="A616" s="135">
        <v>2080802</v>
      </c>
      <c r="B616" s="137" t="s">
        <v>497</v>
      </c>
      <c r="C616" s="111">
        <v>129</v>
      </c>
      <c r="D616" s="143">
        <v>114</v>
      </c>
      <c r="E616" s="133">
        <f t="shared" ref="E616:E679" si="132">D616-C616</f>
        <v>-15</v>
      </c>
      <c r="F616" s="134">
        <f t="shared" ref="F616:F679" si="133">IF(C616=0,,E616/C616*100)</f>
        <v>-11.6279069767442</v>
      </c>
      <c r="G616" s="146">
        <f>114+410</f>
        <v>524</v>
      </c>
      <c r="IM616"/>
      <c r="IN616"/>
      <c r="IO616"/>
      <c r="IP616"/>
      <c r="IQ616"/>
    </row>
    <row r="617" s="33" customFormat="1" ht="15" customHeight="1" spans="1:251">
      <c r="A617" s="135">
        <v>2080803</v>
      </c>
      <c r="B617" s="137" t="s">
        <v>498</v>
      </c>
      <c r="C617" s="111">
        <v>175</v>
      </c>
      <c r="D617" s="143">
        <v>150</v>
      </c>
      <c r="E617" s="133">
        <f t="shared" si="132"/>
        <v>-25</v>
      </c>
      <c r="F617" s="134">
        <f t="shared" si="133"/>
        <v>-14.2857142857143</v>
      </c>
      <c r="G617" s="146">
        <f>150+234</f>
        <v>384</v>
      </c>
      <c r="IM617"/>
      <c r="IN617"/>
      <c r="IO617"/>
      <c r="IP617"/>
      <c r="IQ617"/>
    </row>
    <row r="618" s="33" customFormat="1" ht="15" customHeight="1" spans="1:251">
      <c r="A618" s="135">
        <v>2080804</v>
      </c>
      <c r="B618" s="137" t="s">
        <v>499</v>
      </c>
      <c r="C618" s="111">
        <v>116</v>
      </c>
      <c r="D618" s="143">
        <v>94</v>
      </c>
      <c r="E618" s="133">
        <f t="shared" si="132"/>
        <v>-22</v>
      </c>
      <c r="F618" s="134">
        <f t="shared" si="133"/>
        <v>-18.9655172413793</v>
      </c>
      <c r="G618" s="143">
        <v>94</v>
      </c>
      <c r="IM618"/>
      <c r="IN618"/>
      <c r="IO618"/>
      <c r="IP618"/>
      <c r="IQ618"/>
    </row>
    <row r="619" s="33" customFormat="1" ht="15" customHeight="1" spans="1:251">
      <c r="A619" s="135">
        <v>2080805</v>
      </c>
      <c r="B619" s="137" t="s">
        <v>500</v>
      </c>
      <c r="C619" s="111">
        <v>202</v>
      </c>
      <c r="D619" s="143">
        <v>242</v>
      </c>
      <c r="E619" s="133">
        <f t="shared" si="132"/>
        <v>40</v>
      </c>
      <c r="F619" s="134">
        <f t="shared" si="133"/>
        <v>19.8019801980198</v>
      </c>
      <c r="G619" s="146">
        <f>242+162</f>
        <v>404</v>
      </c>
      <c r="IM619"/>
      <c r="IN619"/>
      <c r="IO619"/>
      <c r="IP619"/>
      <c r="IQ619"/>
    </row>
    <row r="620" s="33" customFormat="1" ht="15" customHeight="1" spans="1:251">
      <c r="A620" s="135">
        <v>2080806</v>
      </c>
      <c r="B620" s="137" t="s">
        <v>501</v>
      </c>
      <c r="C620" s="111"/>
      <c r="D620" s="143"/>
      <c r="E620" s="133">
        <f t="shared" si="132"/>
        <v>0</v>
      </c>
      <c r="F620" s="134">
        <f t="shared" si="133"/>
        <v>0</v>
      </c>
      <c r="G620" s="146">
        <v>33</v>
      </c>
      <c r="IM620"/>
      <c r="IN620"/>
      <c r="IO620"/>
      <c r="IP620"/>
      <c r="IQ620"/>
    </row>
    <row r="621" s="33" customFormat="1" ht="15" customHeight="1" spans="1:251">
      <c r="A621" s="135">
        <v>2080899</v>
      </c>
      <c r="B621" s="137" t="s">
        <v>502</v>
      </c>
      <c r="C621" s="111">
        <v>348</v>
      </c>
      <c r="D621" s="143">
        <f>451-30</f>
        <v>421</v>
      </c>
      <c r="E621" s="133">
        <f t="shared" si="132"/>
        <v>73</v>
      </c>
      <c r="F621" s="134">
        <f t="shared" si="133"/>
        <v>20.9770114942529</v>
      </c>
      <c r="G621" s="146">
        <f>451-30+165</f>
        <v>586</v>
      </c>
      <c r="IM621"/>
      <c r="IN621"/>
      <c r="IO621"/>
      <c r="IP621"/>
      <c r="IQ621"/>
    </row>
    <row r="622" s="33" customFormat="1" ht="15" customHeight="1" spans="1:251">
      <c r="A622" s="135">
        <v>20809</v>
      </c>
      <c r="B622" s="136" t="s">
        <v>503</v>
      </c>
      <c r="C622" s="142">
        <f t="shared" ref="C622:G622" si="134">SUM(C623:C628)</f>
        <v>309</v>
      </c>
      <c r="D622" s="142">
        <f t="shared" si="134"/>
        <v>309</v>
      </c>
      <c r="E622" s="133">
        <f t="shared" si="132"/>
        <v>0</v>
      </c>
      <c r="F622" s="134">
        <f t="shared" si="133"/>
        <v>0</v>
      </c>
      <c r="G622" s="142">
        <f t="shared" si="134"/>
        <v>441</v>
      </c>
      <c r="IM622"/>
      <c r="IN622"/>
      <c r="IO622"/>
      <c r="IP622"/>
      <c r="IQ622"/>
    </row>
    <row r="623" s="33" customFormat="1" ht="15" customHeight="1" spans="1:251">
      <c r="A623" s="135">
        <v>2080901</v>
      </c>
      <c r="B623" s="137" t="s">
        <v>504</v>
      </c>
      <c r="C623" s="143">
        <v>309</v>
      </c>
      <c r="D623" s="143">
        <v>309</v>
      </c>
      <c r="E623" s="133">
        <f t="shared" si="132"/>
        <v>0</v>
      </c>
      <c r="F623" s="134">
        <f t="shared" si="133"/>
        <v>0</v>
      </c>
      <c r="G623" s="146">
        <f>309+132</f>
        <v>441</v>
      </c>
      <c r="IM623"/>
      <c r="IN623"/>
      <c r="IO623"/>
      <c r="IP623"/>
      <c r="IQ623"/>
    </row>
    <row r="624" s="33" customFormat="1" ht="15" customHeight="1" spans="1:251">
      <c r="A624" s="135">
        <v>2080902</v>
      </c>
      <c r="B624" s="137" t="s">
        <v>505</v>
      </c>
      <c r="C624" s="143"/>
      <c r="D624" s="143"/>
      <c r="E624" s="133">
        <f t="shared" si="132"/>
        <v>0</v>
      </c>
      <c r="F624" s="134">
        <f t="shared" si="133"/>
        <v>0</v>
      </c>
      <c r="G624" s="143"/>
      <c r="IM624"/>
      <c r="IN624"/>
      <c r="IO624"/>
      <c r="IP624"/>
      <c r="IQ624"/>
    </row>
    <row r="625" s="33" customFormat="1" ht="15" customHeight="1" spans="1:251">
      <c r="A625" s="135">
        <v>2080903</v>
      </c>
      <c r="B625" s="137" t="s">
        <v>506</v>
      </c>
      <c r="C625" s="143"/>
      <c r="D625" s="143"/>
      <c r="E625" s="133">
        <f t="shared" si="132"/>
        <v>0</v>
      </c>
      <c r="F625" s="134">
        <f t="shared" si="133"/>
        <v>0</v>
      </c>
      <c r="G625" s="143"/>
      <c r="IM625"/>
      <c r="IN625"/>
      <c r="IO625"/>
      <c r="IP625"/>
      <c r="IQ625"/>
    </row>
    <row r="626" s="33" customFormat="1" ht="15" customHeight="1" spans="1:251">
      <c r="A626" s="135">
        <v>2080904</v>
      </c>
      <c r="B626" s="137" t="s">
        <v>507</v>
      </c>
      <c r="C626" s="143"/>
      <c r="D626" s="143"/>
      <c r="E626" s="133">
        <f t="shared" si="132"/>
        <v>0</v>
      </c>
      <c r="F626" s="134">
        <f t="shared" si="133"/>
        <v>0</v>
      </c>
      <c r="G626" s="143"/>
      <c r="IM626"/>
      <c r="IN626"/>
      <c r="IO626"/>
      <c r="IP626"/>
      <c r="IQ626"/>
    </row>
    <row r="627" s="33" customFormat="1" ht="15" customHeight="1" spans="1:251">
      <c r="A627" s="135">
        <v>2080905</v>
      </c>
      <c r="B627" s="137" t="s">
        <v>508</v>
      </c>
      <c r="C627" s="143"/>
      <c r="D627" s="143"/>
      <c r="E627" s="133">
        <f t="shared" si="132"/>
        <v>0</v>
      </c>
      <c r="F627" s="134">
        <f t="shared" si="133"/>
        <v>0</v>
      </c>
      <c r="G627" s="143"/>
      <c r="IM627"/>
      <c r="IN627"/>
      <c r="IO627"/>
      <c r="IP627"/>
      <c r="IQ627"/>
    </row>
    <row r="628" s="33" customFormat="1" ht="15" customHeight="1" spans="1:251">
      <c r="A628" s="135">
        <v>2080999</v>
      </c>
      <c r="B628" s="137" t="s">
        <v>509</v>
      </c>
      <c r="C628" s="143"/>
      <c r="D628" s="143"/>
      <c r="E628" s="133">
        <f t="shared" si="132"/>
        <v>0</v>
      </c>
      <c r="F628" s="134">
        <f t="shared" si="133"/>
        <v>0</v>
      </c>
      <c r="G628" s="143"/>
      <c r="IM628"/>
      <c r="IN628"/>
      <c r="IO628"/>
      <c r="IP628"/>
      <c r="IQ628"/>
    </row>
    <row r="629" s="33" customFormat="1" ht="15" customHeight="1" spans="1:251">
      <c r="A629" s="135">
        <v>20810</v>
      </c>
      <c r="B629" s="136" t="s">
        <v>510</v>
      </c>
      <c r="C629" s="142">
        <f t="shared" ref="C629:G629" si="135">SUM(C630:C635)</f>
        <v>560</v>
      </c>
      <c r="D629" s="142">
        <f t="shared" si="135"/>
        <v>763</v>
      </c>
      <c r="E629" s="133">
        <f t="shared" si="132"/>
        <v>203</v>
      </c>
      <c r="F629" s="134">
        <f t="shared" si="133"/>
        <v>36.25</v>
      </c>
      <c r="G629" s="142">
        <f t="shared" si="135"/>
        <v>1021</v>
      </c>
      <c r="IM629"/>
      <c r="IN629"/>
      <c r="IO629"/>
      <c r="IP629"/>
      <c r="IQ629"/>
    </row>
    <row r="630" s="33" customFormat="1" ht="15" customHeight="1" spans="1:251">
      <c r="A630" s="135">
        <v>2081001</v>
      </c>
      <c r="B630" s="137" t="s">
        <v>511</v>
      </c>
      <c r="C630" s="143"/>
      <c r="D630" s="143"/>
      <c r="E630" s="133">
        <f t="shared" si="132"/>
        <v>0</v>
      </c>
      <c r="F630" s="134">
        <f t="shared" si="133"/>
        <v>0</v>
      </c>
      <c r="G630" s="146">
        <v>31</v>
      </c>
      <c r="IM630"/>
      <c r="IN630"/>
      <c r="IO630"/>
      <c r="IP630"/>
      <c r="IQ630"/>
    </row>
    <row r="631" s="33" customFormat="1" ht="15" customHeight="1" spans="1:251">
      <c r="A631" s="135">
        <v>2081002</v>
      </c>
      <c r="B631" s="137" t="s">
        <v>512</v>
      </c>
      <c r="C631" s="143">
        <v>232</v>
      </c>
      <c r="D631" s="143">
        <v>271</v>
      </c>
      <c r="E631" s="133">
        <f t="shared" si="132"/>
        <v>39</v>
      </c>
      <c r="F631" s="134">
        <f t="shared" si="133"/>
        <v>16.8103448275862</v>
      </c>
      <c r="G631" s="146">
        <f>271+77</f>
        <v>348</v>
      </c>
      <c r="IM631"/>
      <c r="IN631"/>
      <c r="IO631"/>
      <c r="IP631"/>
      <c r="IQ631"/>
    </row>
    <row r="632" s="33" customFormat="1" ht="15" customHeight="1" spans="1:251">
      <c r="A632" s="135">
        <v>2081003</v>
      </c>
      <c r="B632" s="137" t="s">
        <v>513</v>
      </c>
      <c r="C632" s="143"/>
      <c r="D632" s="143"/>
      <c r="E632" s="133">
        <f t="shared" si="132"/>
        <v>0</v>
      </c>
      <c r="F632" s="134">
        <f t="shared" si="133"/>
        <v>0</v>
      </c>
      <c r="G632" s="143"/>
      <c r="IM632"/>
      <c r="IN632"/>
      <c r="IO632"/>
      <c r="IP632"/>
      <c r="IQ632"/>
    </row>
    <row r="633" s="33" customFormat="1" ht="15" customHeight="1" spans="1:251">
      <c r="A633" s="135">
        <v>2081004</v>
      </c>
      <c r="B633" s="137" t="s">
        <v>514</v>
      </c>
      <c r="C633" s="143">
        <v>279</v>
      </c>
      <c r="D633" s="143">
        <v>429</v>
      </c>
      <c r="E633" s="133">
        <f t="shared" si="132"/>
        <v>150</v>
      </c>
      <c r="F633" s="134">
        <f t="shared" si="133"/>
        <v>53.763440860215</v>
      </c>
      <c r="G633" s="143">
        <v>429</v>
      </c>
      <c r="IM633"/>
      <c r="IN633"/>
      <c r="IO633"/>
      <c r="IP633"/>
      <c r="IQ633"/>
    </row>
    <row r="634" s="33" customFormat="1" ht="15" customHeight="1" spans="1:251">
      <c r="A634" s="135">
        <v>2081005</v>
      </c>
      <c r="B634" s="137" t="s">
        <v>515</v>
      </c>
      <c r="C634" s="143">
        <v>49</v>
      </c>
      <c r="D634" s="143">
        <v>49</v>
      </c>
      <c r="E634" s="133">
        <f t="shared" si="132"/>
        <v>0</v>
      </c>
      <c r="F634" s="134">
        <f t="shared" si="133"/>
        <v>0</v>
      </c>
      <c r="G634" s="143">
        <v>49</v>
      </c>
      <c r="IM634"/>
      <c r="IN634"/>
      <c r="IO634"/>
      <c r="IP634"/>
      <c r="IQ634"/>
    </row>
    <row r="635" s="33" customFormat="1" ht="15" customHeight="1" spans="1:251">
      <c r="A635" s="135">
        <v>2081099</v>
      </c>
      <c r="B635" s="137" t="s">
        <v>516</v>
      </c>
      <c r="C635" s="143"/>
      <c r="D635" s="143">
        <v>14</v>
      </c>
      <c r="E635" s="133">
        <f t="shared" si="132"/>
        <v>14</v>
      </c>
      <c r="F635" s="134">
        <f t="shared" si="133"/>
        <v>0</v>
      </c>
      <c r="G635" s="146">
        <f>14+150</f>
        <v>164</v>
      </c>
      <c r="IM635"/>
      <c r="IN635"/>
      <c r="IO635"/>
      <c r="IP635"/>
      <c r="IQ635"/>
    </row>
    <row r="636" s="33" customFormat="1" ht="15" customHeight="1" spans="1:251">
      <c r="A636" s="135">
        <v>20811</v>
      </c>
      <c r="B636" s="136" t="s">
        <v>517</v>
      </c>
      <c r="C636" s="142">
        <f t="shared" ref="C636:G636" si="136">SUM(C637:C644)</f>
        <v>454</v>
      </c>
      <c r="D636" s="142">
        <f t="shared" si="136"/>
        <v>485</v>
      </c>
      <c r="E636" s="133">
        <f t="shared" si="132"/>
        <v>31</v>
      </c>
      <c r="F636" s="134">
        <f t="shared" si="133"/>
        <v>6.82819383259912</v>
      </c>
      <c r="G636" s="142">
        <f t="shared" si="136"/>
        <v>570</v>
      </c>
      <c r="IM636"/>
      <c r="IN636"/>
      <c r="IO636"/>
      <c r="IP636"/>
      <c r="IQ636"/>
    </row>
    <row r="637" s="33" customFormat="1" ht="15" customHeight="1" spans="1:251">
      <c r="A637" s="135">
        <v>2081101</v>
      </c>
      <c r="B637" s="137" t="s">
        <v>63</v>
      </c>
      <c r="C637" s="143">
        <v>59</v>
      </c>
      <c r="D637" s="143">
        <v>45</v>
      </c>
      <c r="E637" s="133">
        <f t="shared" si="132"/>
        <v>-14</v>
      </c>
      <c r="F637" s="134">
        <f t="shared" si="133"/>
        <v>-23.728813559322</v>
      </c>
      <c r="G637" s="143">
        <v>45</v>
      </c>
      <c r="IM637"/>
      <c r="IN637"/>
      <c r="IO637"/>
      <c r="IP637"/>
      <c r="IQ637"/>
    </row>
    <row r="638" s="33" customFormat="1" ht="15" customHeight="1" spans="1:251">
      <c r="A638" s="135">
        <v>2081102</v>
      </c>
      <c r="B638" s="137" t="s">
        <v>64</v>
      </c>
      <c r="C638" s="143"/>
      <c r="D638" s="143">
        <v>50</v>
      </c>
      <c r="E638" s="133">
        <f t="shared" si="132"/>
        <v>50</v>
      </c>
      <c r="F638" s="134">
        <f t="shared" si="133"/>
        <v>0</v>
      </c>
      <c r="G638" s="143">
        <v>50</v>
      </c>
      <c r="IM638"/>
      <c r="IN638"/>
      <c r="IO638"/>
      <c r="IP638"/>
      <c r="IQ638"/>
    </row>
    <row r="639" s="33" customFormat="1" ht="15" customHeight="1" spans="1:251">
      <c r="A639" s="135">
        <v>2081103</v>
      </c>
      <c r="B639" s="137" t="s">
        <v>65</v>
      </c>
      <c r="C639" s="143"/>
      <c r="D639" s="143"/>
      <c r="E639" s="133">
        <f t="shared" si="132"/>
        <v>0</v>
      </c>
      <c r="F639" s="134">
        <f t="shared" si="133"/>
        <v>0</v>
      </c>
      <c r="G639" s="143"/>
      <c r="IM639"/>
      <c r="IN639"/>
      <c r="IO639"/>
      <c r="IP639"/>
      <c r="IQ639"/>
    </row>
    <row r="640" s="33" customFormat="1" ht="15" customHeight="1" spans="1:251">
      <c r="A640" s="135">
        <v>2081104</v>
      </c>
      <c r="B640" s="137" t="s">
        <v>518</v>
      </c>
      <c r="C640" s="143">
        <v>19</v>
      </c>
      <c r="D640" s="143">
        <v>3</v>
      </c>
      <c r="E640" s="133">
        <f t="shared" si="132"/>
        <v>-16</v>
      </c>
      <c r="F640" s="134">
        <f t="shared" si="133"/>
        <v>-84.2105263157895</v>
      </c>
      <c r="G640" s="143">
        <v>3</v>
      </c>
      <c r="IM640"/>
      <c r="IN640"/>
      <c r="IO640"/>
      <c r="IP640"/>
      <c r="IQ640"/>
    </row>
    <row r="641" s="33" customFormat="1" ht="15" customHeight="1" spans="1:251">
      <c r="A641" s="135">
        <v>2081105</v>
      </c>
      <c r="B641" s="137" t="s">
        <v>519</v>
      </c>
      <c r="C641" s="143">
        <v>37</v>
      </c>
      <c r="D641" s="143">
        <v>32</v>
      </c>
      <c r="E641" s="133">
        <f t="shared" si="132"/>
        <v>-5</v>
      </c>
      <c r="F641" s="134">
        <f t="shared" si="133"/>
        <v>-13.5135135135135</v>
      </c>
      <c r="G641" s="143">
        <v>32</v>
      </c>
      <c r="IM641"/>
      <c r="IN641"/>
      <c r="IO641"/>
      <c r="IP641"/>
      <c r="IQ641"/>
    </row>
    <row r="642" s="33" customFormat="1" ht="15" customHeight="1" spans="1:251">
      <c r="A642" s="135">
        <v>2081106</v>
      </c>
      <c r="B642" s="137" t="s">
        <v>520</v>
      </c>
      <c r="C642" s="143"/>
      <c r="D642" s="143"/>
      <c r="E642" s="133">
        <f t="shared" si="132"/>
        <v>0</v>
      </c>
      <c r="F642" s="134">
        <f t="shared" si="133"/>
        <v>0</v>
      </c>
      <c r="G642" s="143"/>
      <c r="IM642"/>
      <c r="IN642"/>
      <c r="IO642"/>
      <c r="IP642"/>
      <c r="IQ642"/>
    </row>
    <row r="643" s="33" customFormat="1" ht="15" customHeight="1" spans="1:251">
      <c r="A643" s="135">
        <v>2081107</v>
      </c>
      <c r="B643" s="137" t="s">
        <v>521</v>
      </c>
      <c r="C643" s="143">
        <v>61</v>
      </c>
      <c r="D643" s="143">
        <v>296</v>
      </c>
      <c r="E643" s="133">
        <f t="shared" si="132"/>
        <v>235</v>
      </c>
      <c r="F643" s="134">
        <f t="shared" si="133"/>
        <v>385.245901639344</v>
      </c>
      <c r="G643" s="146">
        <f>296+85</f>
        <v>381</v>
      </c>
      <c r="IM643"/>
      <c r="IN643"/>
      <c r="IO643"/>
      <c r="IP643"/>
      <c r="IQ643"/>
    </row>
    <row r="644" s="33" customFormat="1" ht="15" customHeight="1" spans="1:251">
      <c r="A644" s="135">
        <v>2081199</v>
      </c>
      <c r="B644" s="137" t="s">
        <v>522</v>
      </c>
      <c r="C644" s="143">
        <v>278</v>
      </c>
      <c r="D644" s="143">
        <v>59</v>
      </c>
      <c r="E644" s="133">
        <f t="shared" si="132"/>
        <v>-219</v>
      </c>
      <c r="F644" s="134">
        <f t="shared" si="133"/>
        <v>-78.7769784172662</v>
      </c>
      <c r="G644" s="143">
        <v>59</v>
      </c>
      <c r="IM644"/>
      <c r="IN644"/>
      <c r="IO644"/>
      <c r="IP644"/>
      <c r="IQ644"/>
    </row>
    <row r="645" s="33" customFormat="1" ht="15" customHeight="1" spans="1:251">
      <c r="A645" s="135">
        <v>20816</v>
      </c>
      <c r="B645" s="136" t="s">
        <v>523</v>
      </c>
      <c r="C645" s="142">
        <f t="shared" ref="C645:G645" si="137">SUM(C646:C649)</f>
        <v>0</v>
      </c>
      <c r="D645" s="142">
        <f t="shared" si="137"/>
        <v>0</v>
      </c>
      <c r="E645" s="133">
        <f t="shared" si="132"/>
        <v>0</v>
      </c>
      <c r="F645" s="134">
        <f t="shared" si="133"/>
        <v>0</v>
      </c>
      <c r="G645" s="142">
        <f t="shared" si="137"/>
        <v>0</v>
      </c>
      <c r="IM645"/>
      <c r="IN645"/>
      <c r="IO645"/>
      <c r="IP645"/>
      <c r="IQ645"/>
    </row>
    <row r="646" s="33" customFormat="1" ht="15" customHeight="1" spans="1:251">
      <c r="A646" s="135">
        <v>2081601</v>
      </c>
      <c r="B646" s="137" t="s">
        <v>63</v>
      </c>
      <c r="C646" s="143"/>
      <c r="D646" s="143"/>
      <c r="E646" s="133">
        <f t="shared" si="132"/>
        <v>0</v>
      </c>
      <c r="F646" s="134">
        <f t="shared" si="133"/>
        <v>0</v>
      </c>
      <c r="G646" s="143"/>
      <c r="IM646"/>
      <c r="IN646"/>
      <c r="IO646"/>
      <c r="IP646"/>
      <c r="IQ646"/>
    </row>
    <row r="647" s="33" customFormat="1" ht="15" customHeight="1" spans="1:251">
      <c r="A647" s="135">
        <v>2081602</v>
      </c>
      <c r="B647" s="137" t="s">
        <v>64</v>
      </c>
      <c r="C647" s="143"/>
      <c r="D647" s="143"/>
      <c r="E647" s="133">
        <f t="shared" si="132"/>
        <v>0</v>
      </c>
      <c r="F647" s="134">
        <f t="shared" si="133"/>
        <v>0</v>
      </c>
      <c r="G647" s="143"/>
      <c r="IM647"/>
      <c r="IN647"/>
      <c r="IO647"/>
      <c r="IP647"/>
      <c r="IQ647"/>
    </row>
    <row r="648" s="33" customFormat="1" ht="15" customHeight="1" spans="1:251">
      <c r="A648" s="135">
        <v>2081603</v>
      </c>
      <c r="B648" s="137" t="s">
        <v>65</v>
      </c>
      <c r="C648" s="143"/>
      <c r="D648" s="143"/>
      <c r="E648" s="133">
        <f t="shared" si="132"/>
        <v>0</v>
      </c>
      <c r="F648" s="134">
        <f t="shared" si="133"/>
        <v>0</v>
      </c>
      <c r="G648" s="143"/>
      <c r="IM648"/>
      <c r="IN648"/>
      <c r="IO648"/>
      <c r="IP648"/>
      <c r="IQ648"/>
    </row>
    <row r="649" s="33" customFormat="1" ht="15" customHeight="1" spans="1:251">
      <c r="A649" s="135">
        <v>2081699</v>
      </c>
      <c r="B649" s="137" t="s">
        <v>524</v>
      </c>
      <c r="C649" s="143"/>
      <c r="D649" s="143"/>
      <c r="E649" s="133">
        <f t="shared" si="132"/>
        <v>0</v>
      </c>
      <c r="F649" s="134">
        <f t="shared" si="133"/>
        <v>0</v>
      </c>
      <c r="G649" s="143"/>
      <c r="IM649"/>
      <c r="IN649"/>
      <c r="IO649"/>
      <c r="IP649"/>
      <c r="IQ649"/>
    </row>
    <row r="650" s="33" customFormat="1" ht="15" customHeight="1" spans="1:251">
      <c r="A650" s="135">
        <v>20819</v>
      </c>
      <c r="B650" s="136" t="s">
        <v>525</v>
      </c>
      <c r="C650" s="142">
        <f t="shared" ref="C650:G650" si="138">SUM(C651:C652)</f>
        <v>0</v>
      </c>
      <c r="D650" s="142">
        <f t="shared" si="138"/>
        <v>0</v>
      </c>
      <c r="E650" s="133">
        <f t="shared" si="132"/>
        <v>0</v>
      </c>
      <c r="F650" s="134">
        <f t="shared" si="133"/>
        <v>0</v>
      </c>
      <c r="G650" s="142">
        <f t="shared" si="138"/>
        <v>5141</v>
      </c>
      <c r="IM650"/>
      <c r="IN650"/>
      <c r="IO650"/>
      <c r="IP650"/>
      <c r="IQ650"/>
    </row>
    <row r="651" s="33" customFormat="1" ht="15" customHeight="1" spans="1:251">
      <c r="A651" s="135">
        <v>2081901</v>
      </c>
      <c r="B651" s="137" t="s">
        <v>526</v>
      </c>
      <c r="C651" s="143"/>
      <c r="D651" s="143"/>
      <c r="E651" s="133">
        <f t="shared" si="132"/>
        <v>0</v>
      </c>
      <c r="F651" s="134">
        <f t="shared" si="133"/>
        <v>0</v>
      </c>
      <c r="G651" s="146">
        <v>2711</v>
      </c>
      <c r="IM651"/>
      <c r="IN651"/>
      <c r="IO651"/>
      <c r="IP651"/>
      <c r="IQ651"/>
    </row>
    <row r="652" s="33" customFormat="1" ht="15" customHeight="1" spans="1:251">
      <c r="A652" s="135">
        <v>2081902</v>
      </c>
      <c r="B652" s="137" t="s">
        <v>527</v>
      </c>
      <c r="C652" s="143"/>
      <c r="D652" s="143"/>
      <c r="E652" s="133">
        <f t="shared" si="132"/>
        <v>0</v>
      </c>
      <c r="F652" s="134">
        <f t="shared" si="133"/>
        <v>0</v>
      </c>
      <c r="G652" s="146">
        <v>2430</v>
      </c>
      <c r="IM652"/>
      <c r="IN652"/>
      <c r="IO652"/>
      <c r="IP652"/>
      <c r="IQ652"/>
    </row>
    <row r="653" s="33" customFormat="1" ht="15" customHeight="1" spans="1:251">
      <c r="A653" s="135">
        <v>20820</v>
      </c>
      <c r="B653" s="136" t="s">
        <v>528</v>
      </c>
      <c r="C653" s="142">
        <f t="shared" ref="C653:G653" si="139">SUM(C654:C655)</f>
        <v>50</v>
      </c>
      <c r="D653" s="142">
        <f t="shared" si="139"/>
        <v>50</v>
      </c>
      <c r="E653" s="133">
        <f t="shared" si="132"/>
        <v>0</v>
      </c>
      <c r="F653" s="134">
        <f t="shared" si="133"/>
        <v>0</v>
      </c>
      <c r="G653" s="142">
        <f t="shared" si="139"/>
        <v>100</v>
      </c>
      <c r="IM653"/>
      <c r="IN653"/>
      <c r="IO653"/>
      <c r="IP653"/>
      <c r="IQ653"/>
    </row>
    <row r="654" s="33" customFormat="1" ht="15" customHeight="1" spans="1:251">
      <c r="A654" s="135">
        <v>2082001</v>
      </c>
      <c r="B654" s="137" t="s">
        <v>529</v>
      </c>
      <c r="C654" s="143">
        <v>50</v>
      </c>
      <c r="D654" s="143">
        <v>50</v>
      </c>
      <c r="E654" s="133">
        <f t="shared" si="132"/>
        <v>0</v>
      </c>
      <c r="F654" s="134">
        <f t="shared" si="133"/>
        <v>0</v>
      </c>
      <c r="G654" s="143">
        <v>50</v>
      </c>
      <c r="IM654"/>
      <c r="IN654"/>
      <c r="IO654"/>
      <c r="IP654"/>
      <c r="IQ654"/>
    </row>
    <row r="655" s="33" customFormat="1" ht="15" customHeight="1" spans="1:251">
      <c r="A655" s="135">
        <v>2082002</v>
      </c>
      <c r="B655" s="137" t="s">
        <v>530</v>
      </c>
      <c r="C655" s="143"/>
      <c r="D655" s="143"/>
      <c r="E655" s="133">
        <f t="shared" si="132"/>
        <v>0</v>
      </c>
      <c r="F655" s="134">
        <f t="shared" si="133"/>
        <v>0</v>
      </c>
      <c r="G655" s="146">
        <v>50</v>
      </c>
      <c r="IM655"/>
      <c r="IN655"/>
      <c r="IO655"/>
      <c r="IP655"/>
      <c r="IQ655"/>
    </row>
    <row r="656" s="33" customFormat="1" ht="15" customHeight="1" spans="1:251">
      <c r="A656" s="135">
        <v>20821</v>
      </c>
      <c r="B656" s="136" t="s">
        <v>531</v>
      </c>
      <c r="C656" s="142">
        <f t="shared" ref="C656:G656" si="140">SUM(C657:C658)</f>
        <v>5</v>
      </c>
      <c r="D656" s="142">
        <f t="shared" si="140"/>
        <v>73</v>
      </c>
      <c r="E656" s="133">
        <f t="shared" si="132"/>
        <v>68</v>
      </c>
      <c r="F656" s="134">
        <f t="shared" si="133"/>
        <v>1360</v>
      </c>
      <c r="G656" s="142">
        <f t="shared" si="140"/>
        <v>1903</v>
      </c>
      <c r="IM656"/>
      <c r="IN656"/>
      <c r="IO656"/>
      <c r="IP656"/>
      <c r="IQ656"/>
    </row>
    <row r="657" s="33" customFormat="1" ht="15" customHeight="1" spans="1:251">
      <c r="A657" s="135">
        <v>2082101</v>
      </c>
      <c r="B657" s="137" t="s">
        <v>532</v>
      </c>
      <c r="C657" s="143"/>
      <c r="D657" s="143">
        <v>5</v>
      </c>
      <c r="E657" s="133">
        <f t="shared" si="132"/>
        <v>5</v>
      </c>
      <c r="F657" s="134">
        <f t="shared" si="133"/>
        <v>0</v>
      </c>
      <c r="G657" s="146">
        <f>5+151</f>
        <v>156</v>
      </c>
      <c r="IM657"/>
      <c r="IN657"/>
      <c r="IO657"/>
      <c r="IP657"/>
      <c r="IQ657"/>
    </row>
    <row r="658" s="33" customFormat="1" ht="15" customHeight="1" spans="1:251">
      <c r="A658" s="135">
        <v>2082102</v>
      </c>
      <c r="B658" s="137" t="s">
        <v>533</v>
      </c>
      <c r="C658" s="143">
        <v>5</v>
      </c>
      <c r="D658" s="143">
        <v>68</v>
      </c>
      <c r="E658" s="133">
        <f t="shared" si="132"/>
        <v>63</v>
      </c>
      <c r="F658" s="134">
        <f t="shared" si="133"/>
        <v>1260</v>
      </c>
      <c r="G658" s="146">
        <f>68+1679</f>
        <v>1747</v>
      </c>
      <c r="IM658"/>
      <c r="IN658"/>
      <c r="IO658"/>
      <c r="IP658"/>
      <c r="IQ658"/>
    </row>
    <row r="659" s="33" customFormat="1" ht="15" customHeight="1" spans="1:251">
      <c r="A659" s="135">
        <v>20824</v>
      </c>
      <c r="B659" s="136" t="s">
        <v>534</v>
      </c>
      <c r="C659" s="142">
        <f t="shared" ref="C659:G659" si="141">SUM(C660:C661)</f>
        <v>0</v>
      </c>
      <c r="D659" s="142">
        <f t="shared" si="141"/>
        <v>0</v>
      </c>
      <c r="E659" s="133">
        <f t="shared" si="132"/>
        <v>0</v>
      </c>
      <c r="F659" s="134">
        <f t="shared" si="133"/>
        <v>0</v>
      </c>
      <c r="G659" s="142">
        <f t="shared" si="141"/>
        <v>0</v>
      </c>
      <c r="IM659"/>
      <c r="IN659"/>
      <c r="IO659"/>
      <c r="IP659"/>
      <c r="IQ659"/>
    </row>
    <row r="660" s="33" customFormat="1" ht="15" customHeight="1" spans="1:251">
      <c r="A660" s="135">
        <v>2082401</v>
      </c>
      <c r="B660" s="137" t="s">
        <v>535</v>
      </c>
      <c r="C660" s="143"/>
      <c r="D660" s="143"/>
      <c r="E660" s="133">
        <f t="shared" si="132"/>
        <v>0</v>
      </c>
      <c r="F660" s="134">
        <f t="shared" si="133"/>
        <v>0</v>
      </c>
      <c r="G660" s="143"/>
      <c r="IM660"/>
      <c r="IN660"/>
      <c r="IO660"/>
      <c r="IP660"/>
      <c r="IQ660"/>
    </row>
    <row r="661" s="33" customFormat="1" ht="15" customHeight="1" spans="1:251">
      <c r="A661" s="135">
        <v>2082402</v>
      </c>
      <c r="B661" s="137" t="s">
        <v>536</v>
      </c>
      <c r="C661" s="143"/>
      <c r="D661" s="143"/>
      <c r="E661" s="133">
        <f t="shared" si="132"/>
        <v>0</v>
      </c>
      <c r="F661" s="134">
        <f t="shared" si="133"/>
        <v>0</v>
      </c>
      <c r="G661" s="143"/>
      <c r="IM661"/>
      <c r="IN661"/>
      <c r="IO661"/>
      <c r="IP661"/>
      <c r="IQ661"/>
    </row>
    <row r="662" s="33" customFormat="1" ht="15" customHeight="1" spans="1:251">
      <c r="A662" s="135">
        <v>20825</v>
      </c>
      <c r="B662" s="136" t="s">
        <v>537</v>
      </c>
      <c r="C662" s="142">
        <f t="shared" ref="C662:G662" si="142">SUM(C663:C664)</f>
        <v>60</v>
      </c>
      <c r="D662" s="142">
        <f t="shared" si="142"/>
        <v>251</v>
      </c>
      <c r="E662" s="133">
        <f t="shared" si="132"/>
        <v>191</v>
      </c>
      <c r="F662" s="134">
        <f t="shared" si="133"/>
        <v>318.333333333333</v>
      </c>
      <c r="G662" s="142">
        <f t="shared" si="142"/>
        <v>251</v>
      </c>
      <c r="IM662"/>
      <c r="IN662"/>
      <c r="IO662"/>
      <c r="IP662"/>
      <c r="IQ662"/>
    </row>
    <row r="663" s="33" customFormat="1" ht="15" customHeight="1" spans="1:251">
      <c r="A663" s="135">
        <v>2082501</v>
      </c>
      <c r="B663" s="137" t="s">
        <v>538</v>
      </c>
      <c r="C663" s="143">
        <v>60</v>
      </c>
      <c r="D663" s="143">
        <v>102</v>
      </c>
      <c r="E663" s="133">
        <f t="shared" si="132"/>
        <v>42</v>
      </c>
      <c r="F663" s="134">
        <f t="shared" si="133"/>
        <v>70</v>
      </c>
      <c r="G663" s="143">
        <v>102</v>
      </c>
      <c r="IM663"/>
      <c r="IN663"/>
      <c r="IO663"/>
      <c r="IP663"/>
      <c r="IQ663"/>
    </row>
    <row r="664" s="33" customFormat="1" ht="15" customHeight="1" spans="1:251">
      <c r="A664" s="135">
        <v>2082502</v>
      </c>
      <c r="B664" s="137" t="s">
        <v>539</v>
      </c>
      <c r="C664" s="143"/>
      <c r="D664" s="143">
        <v>149</v>
      </c>
      <c r="E664" s="133">
        <f t="shared" si="132"/>
        <v>149</v>
      </c>
      <c r="F664" s="134">
        <f t="shared" si="133"/>
        <v>0</v>
      </c>
      <c r="G664" s="143">
        <v>149</v>
      </c>
      <c r="IM664"/>
      <c r="IN664"/>
      <c r="IO664"/>
      <c r="IP664"/>
      <c r="IQ664"/>
    </row>
    <row r="665" s="33" customFormat="1" ht="15" customHeight="1" spans="1:251">
      <c r="A665" s="135">
        <v>20826</v>
      </c>
      <c r="B665" s="136" t="s">
        <v>540</v>
      </c>
      <c r="C665" s="142">
        <f t="shared" ref="C665:G665" si="143">SUM(C666:C668)</f>
        <v>6984</v>
      </c>
      <c r="D665" s="142">
        <f t="shared" si="143"/>
        <v>11942</v>
      </c>
      <c r="E665" s="133">
        <f t="shared" si="132"/>
        <v>4958</v>
      </c>
      <c r="F665" s="134">
        <f t="shared" si="133"/>
        <v>70.9908361970218</v>
      </c>
      <c r="G665" s="142">
        <f t="shared" si="143"/>
        <v>16866</v>
      </c>
      <c r="IM665"/>
      <c r="IN665"/>
      <c r="IO665"/>
      <c r="IP665"/>
      <c r="IQ665"/>
    </row>
    <row r="666" s="33" customFormat="1" ht="15" customHeight="1" spans="1:251">
      <c r="A666" s="135">
        <v>2082601</v>
      </c>
      <c r="B666" s="137" t="s">
        <v>541</v>
      </c>
      <c r="C666" s="143">
        <v>6281</v>
      </c>
      <c r="D666" s="144">
        <f>7180+3522</f>
        <v>10702</v>
      </c>
      <c r="E666" s="133">
        <f t="shared" si="132"/>
        <v>4421</v>
      </c>
      <c r="F666" s="134">
        <f t="shared" si="133"/>
        <v>70.3868810698933</v>
      </c>
      <c r="G666" s="144">
        <f>7180+3522</f>
        <v>10702</v>
      </c>
      <c r="IM666"/>
      <c r="IN666"/>
      <c r="IO666"/>
      <c r="IP666"/>
      <c r="IQ666"/>
    </row>
    <row r="667" s="33" customFormat="1" ht="15" customHeight="1" spans="1:251">
      <c r="A667" s="135">
        <v>2082602</v>
      </c>
      <c r="B667" s="137" t="s">
        <v>542</v>
      </c>
      <c r="C667" s="143">
        <v>703</v>
      </c>
      <c r="D667" s="143">
        <v>1240</v>
      </c>
      <c r="E667" s="133">
        <f t="shared" si="132"/>
        <v>537</v>
      </c>
      <c r="F667" s="134">
        <f t="shared" si="133"/>
        <v>76.3869132290185</v>
      </c>
      <c r="G667" s="146">
        <f>1240+4924</f>
        <v>6164</v>
      </c>
      <c r="IM667"/>
      <c r="IN667"/>
      <c r="IO667"/>
      <c r="IP667"/>
      <c r="IQ667"/>
    </row>
    <row r="668" s="33" customFormat="1" ht="15" customHeight="1" spans="1:251">
      <c r="A668" s="135">
        <v>2082699</v>
      </c>
      <c r="B668" s="137" t="s">
        <v>543</v>
      </c>
      <c r="C668" s="143"/>
      <c r="D668" s="143"/>
      <c r="E668" s="133">
        <f t="shared" si="132"/>
        <v>0</v>
      </c>
      <c r="F668" s="134">
        <f t="shared" si="133"/>
        <v>0</v>
      </c>
      <c r="G668" s="143"/>
      <c r="IM668"/>
      <c r="IN668"/>
      <c r="IO668"/>
      <c r="IP668"/>
      <c r="IQ668"/>
    </row>
    <row r="669" s="33" customFormat="1" ht="15" customHeight="1" spans="1:251">
      <c r="A669" s="135">
        <v>20827</v>
      </c>
      <c r="B669" s="136" t="s">
        <v>544</v>
      </c>
      <c r="C669" s="142">
        <f t="shared" ref="C669:G669" si="144">SUM(C670:C673)</f>
        <v>0</v>
      </c>
      <c r="D669" s="142">
        <f t="shared" si="144"/>
        <v>0</v>
      </c>
      <c r="E669" s="133">
        <f t="shared" si="132"/>
        <v>0</v>
      </c>
      <c r="F669" s="134">
        <f t="shared" si="133"/>
        <v>0</v>
      </c>
      <c r="G669" s="142">
        <f t="shared" si="144"/>
        <v>0</v>
      </c>
      <c r="IM669"/>
      <c r="IN669"/>
      <c r="IO669"/>
      <c r="IP669"/>
      <c r="IQ669"/>
    </row>
    <row r="670" s="33" customFormat="1" ht="15" customHeight="1" spans="1:251">
      <c r="A670" s="135">
        <v>2082701</v>
      </c>
      <c r="B670" s="137" t="s">
        <v>545</v>
      </c>
      <c r="C670" s="143"/>
      <c r="D670" s="143"/>
      <c r="E670" s="133">
        <f t="shared" si="132"/>
        <v>0</v>
      </c>
      <c r="F670" s="134">
        <f t="shared" si="133"/>
        <v>0</v>
      </c>
      <c r="G670" s="143"/>
      <c r="IM670"/>
      <c r="IN670"/>
      <c r="IO670"/>
      <c r="IP670"/>
      <c r="IQ670"/>
    </row>
    <row r="671" s="33" customFormat="1" ht="15" customHeight="1" spans="1:251">
      <c r="A671" s="135">
        <v>2082702</v>
      </c>
      <c r="B671" s="137" t="s">
        <v>546</v>
      </c>
      <c r="C671" s="143"/>
      <c r="D671" s="143"/>
      <c r="E671" s="133">
        <f t="shared" si="132"/>
        <v>0</v>
      </c>
      <c r="F671" s="134">
        <f t="shared" si="133"/>
        <v>0</v>
      </c>
      <c r="G671" s="143"/>
      <c r="IM671"/>
      <c r="IN671"/>
      <c r="IO671"/>
      <c r="IP671"/>
      <c r="IQ671"/>
    </row>
    <row r="672" s="33" customFormat="1" ht="15" customHeight="1" spans="1:251">
      <c r="A672" s="135">
        <v>2082703</v>
      </c>
      <c r="B672" s="137" t="s">
        <v>547</v>
      </c>
      <c r="C672" s="143"/>
      <c r="D672" s="143"/>
      <c r="E672" s="133">
        <f t="shared" si="132"/>
        <v>0</v>
      </c>
      <c r="F672" s="134">
        <f t="shared" si="133"/>
        <v>0</v>
      </c>
      <c r="G672" s="143"/>
      <c r="IM672"/>
      <c r="IN672"/>
      <c r="IO672"/>
      <c r="IP672"/>
      <c r="IQ672"/>
    </row>
    <row r="673" s="33" customFormat="1" ht="15" customHeight="1" spans="1:251">
      <c r="A673" s="135">
        <v>2082799</v>
      </c>
      <c r="B673" s="137" t="s">
        <v>548</v>
      </c>
      <c r="C673" s="143"/>
      <c r="D673" s="143"/>
      <c r="E673" s="133">
        <f t="shared" si="132"/>
        <v>0</v>
      </c>
      <c r="F673" s="134">
        <f t="shared" si="133"/>
        <v>0</v>
      </c>
      <c r="G673" s="143"/>
      <c r="IM673"/>
      <c r="IN673"/>
      <c r="IO673"/>
      <c r="IP673"/>
      <c r="IQ673"/>
    </row>
    <row r="674" s="33" customFormat="1" ht="15" customHeight="1" spans="1:251">
      <c r="A674" s="135">
        <v>20828</v>
      </c>
      <c r="B674" s="136" t="s">
        <v>549</v>
      </c>
      <c r="C674" s="138">
        <f t="shared" ref="C674:G674" si="145">SUM(C675:C681)</f>
        <v>18</v>
      </c>
      <c r="D674" s="138">
        <f t="shared" si="145"/>
        <v>10</v>
      </c>
      <c r="E674" s="133">
        <f t="shared" si="132"/>
        <v>-8</v>
      </c>
      <c r="F674" s="134">
        <f t="shared" si="133"/>
        <v>-44.4444444444444</v>
      </c>
      <c r="G674" s="138">
        <f t="shared" si="145"/>
        <v>10</v>
      </c>
      <c r="IM674"/>
      <c r="IN674"/>
      <c r="IO674"/>
      <c r="IP674"/>
      <c r="IQ674"/>
    </row>
    <row r="675" s="33" customFormat="1" ht="15" customHeight="1" spans="1:251">
      <c r="A675" s="135">
        <v>2082801</v>
      </c>
      <c r="B675" s="137" t="s">
        <v>63</v>
      </c>
      <c r="C675" s="143"/>
      <c r="D675" s="143"/>
      <c r="E675" s="133">
        <f t="shared" si="132"/>
        <v>0</v>
      </c>
      <c r="F675" s="134">
        <f t="shared" si="133"/>
        <v>0</v>
      </c>
      <c r="G675" s="143"/>
      <c r="IM675"/>
      <c r="IN675"/>
      <c r="IO675"/>
      <c r="IP675"/>
      <c r="IQ675"/>
    </row>
    <row r="676" s="33" customFormat="1" ht="15" customHeight="1" spans="1:251">
      <c r="A676" s="135">
        <v>2082802</v>
      </c>
      <c r="B676" s="137" t="s">
        <v>64</v>
      </c>
      <c r="C676" s="143"/>
      <c r="D676" s="143"/>
      <c r="E676" s="133">
        <f t="shared" si="132"/>
        <v>0</v>
      </c>
      <c r="F676" s="134">
        <f t="shared" si="133"/>
        <v>0</v>
      </c>
      <c r="G676" s="143"/>
      <c r="IM676"/>
      <c r="IN676"/>
      <c r="IO676"/>
      <c r="IP676"/>
      <c r="IQ676"/>
    </row>
    <row r="677" s="33" customFormat="1" ht="15" customHeight="1" spans="1:251">
      <c r="A677" s="135">
        <v>2082803</v>
      </c>
      <c r="B677" s="137" t="s">
        <v>65</v>
      </c>
      <c r="C677" s="143"/>
      <c r="D677" s="143"/>
      <c r="E677" s="133">
        <f t="shared" si="132"/>
        <v>0</v>
      </c>
      <c r="F677" s="134">
        <f t="shared" si="133"/>
        <v>0</v>
      </c>
      <c r="G677" s="143"/>
      <c r="IM677"/>
      <c r="IN677"/>
      <c r="IO677"/>
      <c r="IP677"/>
      <c r="IQ677"/>
    </row>
    <row r="678" s="33" customFormat="1" ht="15" customHeight="1" spans="1:251">
      <c r="A678" s="135">
        <v>2082804</v>
      </c>
      <c r="B678" s="137" t="s">
        <v>550</v>
      </c>
      <c r="C678" s="143">
        <v>18</v>
      </c>
      <c r="D678" s="143">
        <v>10</v>
      </c>
      <c r="E678" s="133">
        <f t="shared" si="132"/>
        <v>-8</v>
      </c>
      <c r="F678" s="134">
        <f t="shared" si="133"/>
        <v>-44.4444444444444</v>
      </c>
      <c r="G678" s="143">
        <v>10</v>
      </c>
      <c r="IM678"/>
      <c r="IN678"/>
      <c r="IO678"/>
      <c r="IP678"/>
      <c r="IQ678"/>
    </row>
    <row r="679" s="33" customFormat="1" ht="15" customHeight="1" spans="1:251">
      <c r="A679" s="135">
        <v>2082805</v>
      </c>
      <c r="B679" s="137" t="s">
        <v>551</v>
      </c>
      <c r="C679" s="143"/>
      <c r="D679" s="143"/>
      <c r="E679" s="133">
        <f t="shared" si="132"/>
        <v>0</v>
      </c>
      <c r="F679" s="134">
        <f t="shared" si="133"/>
        <v>0</v>
      </c>
      <c r="G679" s="143"/>
      <c r="IM679"/>
      <c r="IN679"/>
      <c r="IO679"/>
      <c r="IP679"/>
      <c r="IQ679"/>
    </row>
    <row r="680" s="33" customFormat="1" ht="15" customHeight="1" spans="1:251">
      <c r="A680" s="135">
        <v>2082850</v>
      </c>
      <c r="B680" s="137" t="s">
        <v>72</v>
      </c>
      <c r="C680" s="143"/>
      <c r="D680" s="143"/>
      <c r="E680" s="133">
        <f t="shared" ref="E680:E743" si="146">D680-C680</f>
        <v>0</v>
      </c>
      <c r="F680" s="134">
        <f t="shared" ref="F680:F743" si="147">IF(C680=0,,E680/C680*100)</f>
        <v>0</v>
      </c>
      <c r="G680" s="143"/>
      <c r="IM680"/>
      <c r="IN680"/>
      <c r="IO680"/>
      <c r="IP680"/>
      <c r="IQ680"/>
    </row>
    <row r="681" s="33" customFormat="1" ht="15" customHeight="1" spans="1:251">
      <c r="A681" s="135">
        <v>2082899</v>
      </c>
      <c r="B681" s="137" t="s">
        <v>552</v>
      </c>
      <c r="C681" s="143"/>
      <c r="D681" s="143"/>
      <c r="E681" s="133">
        <f t="shared" si="146"/>
        <v>0</v>
      </c>
      <c r="F681" s="134">
        <f t="shared" si="147"/>
        <v>0</v>
      </c>
      <c r="G681" s="143"/>
      <c r="IM681"/>
      <c r="IN681"/>
      <c r="IO681"/>
      <c r="IP681"/>
      <c r="IQ681"/>
    </row>
    <row r="682" s="33" customFormat="1" ht="15" customHeight="1" spans="1:251">
      <c r="A682" s="135">
        <v>20899</v>
      </c>
      <c r="B682" s="136" t="s">
        <v>553</v>
      </c>
      <c r="C682" s="142">
        <f t="shared" ref="C682:G682" si="148">C683</f>
        <v>0</v>
      </c>
      <c r="D682" s="142">
        <f t="shared" si="148"/>
        <v>228</v>
      </c>
      <c r="E682" s="133">
        <f t="shared" si="146"/>
        <v>228</v>
      </c>
      <c r="F682" s="134">
        <f t="shared" si="147"/>
        <v>0</v>
      </c>
      <c r="G682" s="142">
        <f t="shared" si="148"/>
        <v>228</v>
      </c>
      <c r="IM682"/>
      <c r="IN682"/>
      <c r="IO682"/>
      <c r="IP682"/>
      <c r="IQ682"/>
    </row>
    <row r="683" s="33" customFormat="1" ht="15" customHeight="1" spans="1:251">
      <c r="A683" s="135">
        <v>2089901</v>
      </c>
      <c r="B683" s="137" t="s">
        <v>554</v>
      </c>
      <c r="C683" s="143"/>
      <c r="D683" s="143">
        <v>228</v>
      </c>
      <c r="E683" s="133">
        <f t="shared" si="146"/>
        <v>228</v>
      </c>
      <c r="F683" s="134">
        <f t="shared" si="147"/>
        <v>0</v>
      </c>
      <c r="G683" s="143">
        <v>228</v>
      </c>
      <c r="IM683"/>
      <c r="IN683"/>
      <c r="IO683"/>
      <c r="IP683"/>
      <c r="IQ683"/>
    </row>
    <row r="684" s="33" customFormat="1" ht="15" customHeight="1" spans="1:251">
      <c r="A684" s="135">
        <v>210</v>
      </c>
      <c r="B684" s="136" t="s">
        <v>555</v>
      </c>
      <c r="C684" s="142">
        <f t="shared" ref="C684:G684" si="149">C685+C690+C703+C707+C719+C722+C726+C731+C735+C739+C751+C753</f>
        <v>9568</v>
      </c>
      <c r="D684" s="142">
        <f t="shared" si="149"/>
        <v>9818</v>
      </c>
      <c r="E684" s="133">
        <f t="shared" si="146"/>
        <v>250</v>
      </c>
      <c r="F684" s="134">
        <f t="shared" si="147"/>
        <v>2.6128762541806</v>
      </c>
      <c r="G684" s="142">
        <f t="shared" si="149"/>
        <v>16261</v>
      </c>
      <c r="IM684"/>
      <c r="IN684"/>
      <c r="IO684"/>
      <c r="IP684"/>
      <c r="IQ684"/>
    </row>
    <row r="685" s="33" customFormat="1" ht="15" customHeight="1" spans="1:251">
      <c r="A685" s="135">
        <v>21001</v>
      </c>
      <c r="B685" s="136" t="s">
        <v>556</v>
      </c>
      <c r="C685" s="142">
        <f t="shared" ref="C685:G685" si="150">SUM(C686:C689)</f>
        <v>278</v>
      </c>
      <c r="D685" s="142">
        <f t="shared" si="150"/>
        <v>259</v>
      </c>
      <c r="E685" s="133">
        <f t="shared" si="146"/>
        <v>-19</v>
      </c>
      <c r="F685" s="134">
        <f t="shared" si="147"/>
        <v>-6.83453237410072</v>
      </c>
      <c r="G685" s="142">
        <f t="shared" si="150"/>
        <v>259</v>
      </c>
      <c r="IM685"/>
      <c r="IN685"/>
      <c r="IO685"/>
      <c r="IP685"/>
      <c r="IQ685"/>
    </row>
    <row r="686" s="33" customFormat="1" ht="15" customHeight="1" spans="1:251">
      <c r="A686" s="135">
        <v>2100101</v>
      </c>
      <c r="B686" s="137" t="s">
        <v>63</v>
      </c>
      <c r="C686" s="111">
        <v>236</v>
      </c>
      <c r="D686" s="143">
        <v>216</v>
      </c>
      <c r="E686" s="133">
        <f t="shared" si="146"/>
        <v>-20</v>
      </c>
      <c r="F686" s="134">
        <f t="shared" si="147"/>
        <v>-8.47457627118644</v>
      </c>
      <c r="G686" s="143">
        <v>216</v>
      </c>
      <c r="IM686"/>
      <c r="IN686"/>
      <c r="IO686"/>
      <c r="IP686"/>
      <c r="IQ686"/>
    </row>
    <row r="687" s="33" customFormat="1" ht="15" customHeight="1" spans="1:251">
      <c r="A687" s="135">
        <v>2100102</v>
      </c>
      <c r="B687" s="137" t="s">
        <v>64</v>
      </c>
      <c r="C687" s="111">
        <v>11</v>
      </c>
      <c r="D687" s="143">
        <v>2</v>
      </c>
      <c r="E687" s="133">
        <f t="shared" si="146"/>
        <v>-9</v>
      </c>
      <c r="F687" s="134">
        <f t="shared" si="147"/>
        <v>-81.8181818181818</v>
      </c>
      <c r="G687" s="143">
        <v>2</v>
      </c>
      <c r="IM687"/>
      <c r="IN687"/>
      <c r="IO687"/>
      <c r="IP687"/>
      <c r="IQ687"/>
    </row>
    <row r="688" s="33" customFormat="1" ht="15" customHeight="1" spans="1:251">
      <c r="A688" s="135">
        <v>2100103</v>
      </c>
      <c r="B688" s="137" t="s">
        <v>65</v>
      </c>
      <c r="C688" s="111">
        <v>15</v>
      </c>
      <c r="D688" s="143"/>
      <c r="E688" s="133">
        <f t="shared" si="146"/>
        <v>-15</v>
      </c>
      <c r="F688" s="134">
        <f t="shared" si="147"/>
        <v>-100</v>
      </c>
      <c r="G688" s="143"/>
      <c r="IM688"/>
      <c r="IN688"/>
      <c r="IO688"/>
      <c r="IP688"/>
      <c r="IQ688"/>
    </row>
    <row r="689" s="33" customFormat="1" ht="15" customHeight="1" spans="1:251">
      <c r="A689" s="135">
        <v>2100199</v>
      </c>
      <c r="B689" s="137" t="s">
        <v>557</v>
      </c>
      <c r="C689" s="111">
        <v>16</v>
      </c>
      <c r="D689" s="143">
        <v>41</v>
      </c>
      <c r="E689" s="133">
        <f t="shared" si="146"/>
        <v>25</v>
      </c>
      <c r="F689" s="134">
        <f t="shared" si="147"/>
        <v>156.25</v>
      </c>
      <c r="G689" s="143">
        <v>41</v>
      </c>
      <c r="IM689"/>
      <c r="IN689"/>
      <c r="IO689"/>
      <c r="IP689"/>
      <c r="IQ689"/>
    </row>
    <row r="690" s="33" customFormat="1" ht="15" customHeight="1" spans="1:251">
      <c r="A690" s="135">
        <v>21002</v>
      </c>
      <c r="B690" s="136" t="s">
        <v>558</v>
      </c>
      <c r="C690" s="142">
        <f t="shared" ref="C690:G690" si="151">SUM(C691:C702)</f>
        <v>480</v>
      </c>
      <c r="D690" s="142">
        <f t="shared" si="151"/>
        <v>550</v>
      </c>
      <c r="E690" s="133">
        <f t="shared" si="146"/>
        <v>70</v>
      </c>
      <c r="F690" s="134">
        <f t="shared" si="147"/>
        <v>14.5833333333333</v>
      </c>
      <c r="G690" s="142">
        <f t="shared" si="151"/>
        <v>950</v>
      </c>
      <c r="IM690"/>
      <c r="IN690"/>
      <c r="IO690"/>
      <c r="IP690"/>
      <c r="IQ690"/>
    </row>
    <row r="691" s="33" customFormat="1" ht="15" customHeight="1" spans="1:251">
      <c r="A691" s="135">
        <v>2100201</v>
      </c>
      <c r="B691" s="137" t="s">
        <v>559</v>
      </c>
      <c r="C691" s="111">
        <v>300</v>
      </c>
      <c r="D691" s="143">
        <v>340</v>
      </c>
      <c r="E691" s="133">
        <f t="shared" si="146"/>
        <v>40</v>
      </c>
      <c r="F691" s="134">
        <f t="shared" si="147"/>
        <v>13.3333333333333</v>
      </c>
      <c r="G691" s="146">
        <f>340+400</f>
        <v>740</v>
      </c>
      <c r="IM691"/>
      <c r="IN691"/>
      <c r="IO691"/>
      <c r="IP691"/>
      <c r="IQ691"/>
    </row>
    <row r="692" s="33" customFormat="1" ht="15" customHeight="1" spans="1:251">
      <c r="A692" s="135">
        <v>2100202</v>
      </c>
      <c r="B692" s="137" t="s">
        <v>560</v>
      </c>
      <c r="C692" s="111">
        <v>180</v>
      </c>
      <c r="D692" s="144">
        <f>180+30</f>
        <v>210</v>
      </c>
      <c r="E692" s="133">
        <f t="shared" si="146"/>
        <v>30</v>
      </c>
      <c r="F692" s="134">
        <f t="shared" si="147"/>
        <v>16.6666666666667</v>
      </c>
      <c r="G692" s="144">
        <f>180+30</f>
        <v>210</v>
      </c>
      <c r="IM692"/>
      <c r="IN692"/>
      <c r="IO692"/>
      <c r="IP692"/>
      <c r="IQ692"/>
    </row>
    <row r="693" s="33" customFormat="1" ht="15" customHeight="1" spans="1:251">
      <c r="A693" s="135">
        <v>2100203</v>
      </c>
      <c r="B693" s="137" t="s">
        <v>561</v>
      </c>
      <c r="C693" s="143"/>
      <c r="D693" s="143"/>
      <c r="E693" s="133">
        <f t="shared" si="146"/>
        <v>0</v>
      </c>
      <c r="F693" s="134">
        <f t="shared" si="147"/>
        <v>0</v>
      </c>
      <c r="G693" s="143"/>
      <c r="IM693"/>
      <c r="IN693"/>
      <c r="IO693"/>
      <c r="IP693"/>
      <c r="IQ693"/>
    </row>
    <row r="694" s="33" customFormat="1" ht="15" customHeight="1" spans="1:251">
      <c r="A694" s="135">
        <v>2100204</v>
      </c>
      <c r="B694" s="137" t="s">
        <v>562</v>
      </c>
      <c r="C694" s="143"/>
      <c r="D694" s="143"/>
      <c r="E694" s="133">
        <f t="shared" si="146"/>
        <v>0</v>
      </c>
      <c r="F694" s="134">
        <f t="shared" si="147"/>
        <v>0</v>
      </c>
      <c r="G694" s="143"/>
      <c r="IM694"/>
      <c r="IN694"/>
      <c r="IO694"/>
      <c r="IP694"/>
      <c r="IQ694"/>
    </row>
    <row r="695" s="33" customFormat="1" ht="15" customHeight="1" spans="1:251">
      <c r="A695" s="135">
        <v>2100205</v>
      </c>
      <c r="B695" s="137" t="s">
        <v>563</v>
      </c>
      <c r="C695" s="143"/>
      <c r="D695" s="143"/>
      <c r="E695" s="133">
        <f t="shared" si="146"/>
        <v>0</v>
      </c>
      <c r="F695" s="134">
        <f t="shared" si="147"/>
        <v>0</v>
      </c>
      <c r="G695" s="143"/>
      <c r="IM695"/>
      <c r="IN695"/>
      <c r="IO695"/>
      <c r="IP695"/>
      <c r="IQ695"/>
    </row>
    <row r="696" s="33" customFormat="1" ht="15" customHeight="1" spans="1:251">
      <c r="A696" s="135">
        <v>2100206</v>
      </c>
      <c r="B696" s="137" t="s">
        <v>564</v>
      </c>
      <c r="C696" s="143"/>
      <c r="D696" s="143"/>
      <c r="E696" s="133">
        <f t="shared" si="146"/>
        <v>0</v>
      </c>
      <c r="F696" s="134">
        <f t="shared" si="147"/>
        <v>0</v>
      </c>
      <c r="G696" s="143"/>
      <c r="IM696"/>
      <c r="IN696"/>
      <c r="IO696"/>
      <c r="IP696"/>
      <c r="IQ696"/>
    </row>
    <row r="697" s="33" customFormat="1" ht="15" customHeight="1" spans="1:251">
      <c r="A697" s="135">
        <v>2100207</v>
      </c>
      <c r="B697" s="137" t="s">
        <v>565</v>
      </c>
      <c r="C697" s="143"/>
      <c r="D697" s="143"/>
      <c r="E697" s="133">
        <f t="shared" si="146"/>
        <v>0</v>
      </c>
      <c r="F697" s="134">
        <f t="shared" si="147"/>
        <v>0</v>
      </c>
      <c r="G697" s="143"/>
      <c r="IM697"/>
      <c r="IN697"/>
      <c r="IO697"/>
      <c r="IP697"/>
      <c r="IQ697"/>
    </row>
    <row r="698" s="33" customFormat="1" ht="15" customHeight="1" spans="1:251">
      <c r="A698" s="135">
        <v>2100208</v>
      </c>
      <c r="B698" s="137" t="s">
        <v>566</v>
      </c>
      <c r="C698" s="143"/>
      <c r="D698" s="143"/>
      <c r="E698" s="133">
        <f t="shared" si="146"/>
        <v>0</v>
      </c>
      <c r="F698" s="134">
        <f t="shared" si="147"/>
        <v>0</v>
      </c>
      <c r="G698" s="143"/>
      <c r="IM698"/>
      <c r="IN698"/>
      <c r="IO698"/>
      <c r="IP698"/>
      <c r="IQ698"/>
    </row>
    <row r="699" s="33" customFormat="1" ht="15" customHeight="1" spans="1:251">
      <c r="A699" s="135">
        <v>2100209</v>
      </c>
      <c r="B699" s="137" t="s">
        <v>567</v>
      </c>
      <c r="C699" s="143"/>
      <c r="D699" s="143"/>
      <c r="E699" s="133">
        <f t="shared" si="146"/>
        <v>0</v>
      </c>
      <c r="F699" s="134">
        <f t="shared" si="147"/>
        <v>0</v>
      </c>
      <c r="G699" s="143"/>
      <c r="IM699"/>
      <c r="IN699"/>
      <c r="IO699"/>
      <c r="IP699"/>
      <c r="IQ699"/>
    </row>
    <row r="700" s="33" customFormat="1" ht="15" customHeight="1" spans="1:251">
      <c r="A700" s="135">
        <v>2100210</v>
      </c>
      <c r="B700" s="137" t="s">
        <v>568</v>
      </c>
      <c r="C700" s="143"/>
      <c r="D700" s="143"/>
      <c r="E700" s="133">
        <f t="shared" si="146"/>
        <v>0</v>
      </c>
      <c r="F700" s="134">
        <f t="shared" si="147"/>
        <v>0</v>
      </c>
      <c r="G700" s="143"/>
      <c r="IM700"/>
      <c r="IN700"/>
      <c r="IO700"/>
      <c r="IP700"/>
      <c r="IQ700"/>
    </row>
    <row r="701" s="33" customFormat="1" ht="15" customHeight="1" spans="1:251">
      <c r="A701" s="135">
        <v>2100211</v>
      </c>
      <c r="B701" s="137" t="s">
        <v>569</v>
      </c>
      <c r="C701" s="143"/>
      <c r="D701" s="143"/>
      <c r="E701" s="133">
        <f t="shared" si="146"/>
        <v>0</v>
      </c>
      <c r="F701" s="134">
        <f t="shared" si="147"/>
        <v>0</v>
      </c>
      <c r="G701" s="143"/>
      <c r="IM701"/>
      <c r="IN701"/>
      <c r="IO701"/>
      <c r="IP701"/>
      <c r="IQ701"/>
    </row>
    <row r="702" s="33" customFormat="1" ht="15" customHeight="1" spans="1:251">
      <c r="A702" s="135">
        <v>2100299</v>
      </c>
      <c r="B702" s="137" t="s">
        <v>570</v>
      </c>
      <c r="C702" s="143"/>
      <c r="D702" s="143"/>
      <c r="E702" s="133">
        <f t="shared" si="146"/>
        <v>0</v>
      </c>
      <c r="F702" s="134">
        <f t="shared" si="147"/>
        <v>0</v>
      </c>
      <c r="G702" s="143"/>
      <c r="IM702"/>
      <c r="IN702"/>
      <c r="IO702"/>
      <c r="IP702"/>
      <c r="IQ702"/>
    </row>
    <row r="703" s="33" customFormat="1" ht="15" customHeight="1" spans="1:251">
      <c r="A703" s="135">
        <v>21003</v>
      </c>
      <c r="B703" s="136" t="s">
        <v>571</v>
      </c>
      <c r="C703" s="142">
        <f t="shared" ref="C703:G703" si="152">SUM(C704:C706)</f>
        <v>1220</v>
      </c>
      <c r="D703" s="142">
        <f t="shared" si="152"/>
        <v>703</v>
      </c>
      <c r="E703" s="133">
        <f t="shared" si="146"/>
        <v>-517</v>
      </c>
      <c r="F703" s="134">
        <f t="shared" si="147"/>
        <v>-42.3770491803279</v>
      </c>
      <c r="G703" s="142">
        <f t="shared" si="152"/>
        <v>1503</v>
      </c>
      <c r="IM703"/>
      <c r="IN703"/>
      <c r="IO703"/>
      <c r="IP703"/>
      <c r="IQ703"/>
    </row>
    <row r="704" s="33" customFormat="1" ht="15" customHeight="1" spans="1:251">
      <c r="A704" s="135">
        <v>2100301</v>
      </c>
      <c r="B704" s="137" t="s">
        <v>572</v>
      </c>
      <c r="C704" s="143"/>
      <c r="D704" s="143"/>
      <c r="E704" s="133">
        <f t="shared" si="146"/>
        <v>0</v>
      </c>
      <c r="F704" s="134">
        <f t="shared" si="147"/>
        <v>0</v>
      </c>
      <c r="G704" s="143"/>
      <c r="IM704"/>
      <c r="IN704"/>
      <c r="IO704"/>
      <c r="IP704"/>
      <c r="IQ704"/>
    </row>
    <row r="705" s="33" customFormat="1" ht="15" customHeight="1" spans="1:251">
      <c r="A705" s="135">
        <v>2100302</v>
      </c>
      <c r="B705" s="137" t="s">
        <v>573</v>
      </c>
      <c r="C705" s="143">
        <v>45</v>
      </c>
      <c r="D705" s="143">
        <v>629</v>
      </c>
      <c r="E705" s="133">
        <f t="shared" si="146"/>
        <v>584</v>
      </c>
      <c r="F705" s="134">
        <f t="shared" si="147"/>
        <v>1297.77777777778</v>
      </c>
      <c r="G705" s="146">
        <f>629+800</f>
        <v>1429</v>
      </c>
      <c r="IM705"/>
      <c r="IN705"/>
      <c r="IO705"/>
      <c r="IP705"/>
      <c r="IQ705"/>
    </row>
    <row r="706" s="33" customFormat="1" ht="15" customHeight="1" spans="1:251">
      <c r="A706" s="135">
        <v>2100399</v>
      </c>
      <c r="B706" s="137" t="s">
        <v>574</v>
      </c>
      <c r="C706" s="143">
        <v>1175</v>
      </c>
      <c r="D706" s="143">
        <v>74</v>
      </c>
      <c r="E706" s="133">
        <f t="shared" si="146"/>
        <v>-1101</v>
      </c>
      <c r="F706" s="134">
        <f t="shared" si="147"/>
        <v>-93.7021276595745</v>
      </c>
      <c r="G706" s="143">
        <v>74</v>
      </c>
      <c r="IM706"/>
      <c r="IN706"/>
      <c r="IO706"/>
      <c r="IP706"/>
      <c r="IQ706"/>
    </row>
    <row r="707" s="33" customFormat="1" ht="15" customHeight="1" spans="1:251">
      <c r="A707" s="135">
        <v>21004</v>
      </c>
      <c r="B707" s="136" t="s">
        <v>575</v>
      </c>
      <c r="C707" s="142">
        <f t="shared" ref="C707:G707" si="153">SUM(C708:C718)</f>
        <v>1204</v>
      </c>
      <c r="D707" s="142">
        <f t="shared" si="153"/>
        <v>1490</v>
      </c>
      <c r="E707" s="133">
        <f t="shared" si="146"/>
        <v>286</v>
      </c>
      <c r="F707" s="134">
        <f t="shared" si="147"/>
        <v>23.7541528239203</v>
      </c>
      <c r="G707" s="142">
        <f t="shared" si="153"/>
        <v>2910</v>
      </c>
      <c r="IM707"/>
      <c r="IN707"/>
      <c r="IO707"/>
      <c r="IP707"/>
      <c r="IQ707"/>
    </row>
    <row r="708" s="33" customFormat="1" ht="15" customHeight="1" spans="1:251">
      <c r="A708" s="135">
        <v>2100401</v>
      </c>
      <c r="B708" s="137" t="s">
        <v>576</v>
      </c>
      <c r="C708" s="111">
        <v>391</v>
      </c>
      <c r="D708" s="143">
        <v>448</v>
      </c>
      <c r="E708" s="133">
        <f t="shared" si="146"/>
        <v>57</v>
      </c>
      <c r="F708" s="134">
        <f t="shared" si="147"/>
        <v>14.5780051150895</v>
      </c>
      <c r="G708" s="143">
        <v>448</v>
      </c>
      <c r="IM708"/>
      <c r="IN708"/>
      <c r="IO708"/>
      <c r="IP708"/>
      <c r="IQ708"/>
    </row>
    <row r="709" s="33" customFormat="1" ht="15" customHeight="1" spans="1:251">
      <c r="A709" s="135">
        <v>2100402</v>
      </c>
      <c r="B709" s="137" t="s">
        <v>577</v>
      </c>
      <c r="C709" s="111">
        <v>144</v>
      </c>
      <c r="D709" s="143">
        <v>143</v>
      </c>
      <c r="E709" s="133">
        <f t="shared" si="146"/>
        <v>-1</v>
      </c>
      <c r="F709" s="134">
        <f t="shared" si="147"/>
        <v>-0.694444444444444</v>
      </c>
      <c r="G709" s="143">
        <v>143</v>
      </c>
      <c r="IM709"/>
      <c r="IN709"/>
      <c r="IO709"/>
      <c r="IP709"/>
      <c r="IQ709"/>
    </row>
    <row r="710" s="33" customFormat="1" ht="15" customHeight="1" spans="1:251">
      <c r="A710" s="135">
        <v>2100403</v>
      </c>
      <c r="B710" s="137" t="s">
        <v>578</v>
      </c>
      <c r="C710" s="111">
        <v>247</v>
      </c>
      <c r="D710" s="143">
        <v>289</v>
      </c>
      <c r="E710" s="133">
        <f t="shared" si="146"/>
        <v>42</v>
      </c>
      <c r="F710" s="134">
        <f t="shared" si="147"/>
        <v>17.0040485829959</v>
      </c>
      <c r="G710" s="143">
        <v>289</v>
      </c>
      <c r="IM710"/>
      <c r="IN710"/>
      <c r="IO710"/>
      <c r="IP710"/>
      <c r="IQ710"/>
    </row>
    <row r="711" s="33" customFormat="1" ht="15" customHeight="1" spans="1:251">
      <c r="A711" s="135">
        <v>2100404</v>
      </c>
      <c r="B711" s="137" t="s">
        <v>579</v>
      </c>
      <c r="C711" s="143"/>
      <c r="D711" s="143"/>
      <c r="E711" s="133">
        <f t="shared" si="146"/>
        <v>0</v>
      </c>
      <c r="F711" s="134">
        <f t="shared" si="147"/>
        <v>0</v>
      </c>
      <c r="G711" s="143"/>
      <c r="IM711"/>
      <c r="IN711"/>
      <c r="IO711"/>
      <c r="IP711"/>
      <c r="IQ711"/>
    </row>
    <row r="712" s="33" customFormat="1" ht="15" customHeight="1" spans="1:251">
      <c r="A712" s="135">
        <v>2100405</v>
      </c>
      <c r="B712" s="137" t="s">
        <v>580</v>
      </c>
      <c r="C712" s="143"/>
      <c r="D712" s="143">
        <v>3</v>
      </c>
      <c r="E712" s="133">
        <f t="shared" si="146"/>
        <v>3</v>
      </c>
      <c r="F712" s="134">
        <f t="shared" si="147"/>
        <v>0</v>
      </c>
      <c r="G712" s="143">
        <v>3</v>
      </c>
      <c r="IM712"/>
      <c r="IN712"/>
      <c r="IO712"/>
      <c r="IP712"/>
      <c r="IQ712"/>
    </row>
    <row r="713" s="33" customFormat="1" ht="15" customHeight="1" spans="1:251">
      <c r="A713" s="135">
        <v>2100406</v>
      </c>
      <c r="B713" s="137" t="s">
        <v>581</v>
      </c>
      <c r="C713" s="143"/>
      <c r="D713" s="143"/>
      <c r="E713" s="133">
        <f t="shared" si="146"/>
        <v>0</v>
      </c>
      <c r="F713" s="134">
        <f t="shared" si="147"/>
        <v>0</v>
      </c>
      <c r="G713" s="143"/>
      <c r="IM713"/>
      <c r="IN713"/>
      <c r="IO713"/>
      <c r="IP713"/>
      <c r="IQ713"/>
    </row>
    <row r="714" s="33" customFormat="1" ht="15" customHeight="1" spans="1:251">
      <c r="A714" s="135">
        <v>2100407</v>
      </c>
      <c r="B714" s="137" t="s">
        <v>582</v>
      </c>
      <c r="C714" s="143"/>
      <c r="D714" s="143"/>
      <c r="E714" s="133">
        <f t="shared" si="146"/>
        <v>0</v>
      </c>
      <c r="F714" s="134">
        <f t="shared" si="147"/>
        <v>0</v>
      </c>
      <c r="G714" s="143"/>
      <c r="IM714"/>
      <c r="IN714"/>
      <c r="IO714"/>
      <c r="IP714"/>
      <c r="IQ714"/>
    </row>
    <row r="715" s="33" customFormat="1" ht="15" customHeight="1" spans="1:251">
      <c r="A715" s="135">
        <v>2100408</v>
      </c>
      <c r="B715" s="137" t="s">
        <v>583</v>
      </c>
      <c r="C715" s="111">
        <v>372</v>
      </c>
      <c r="D715" s="143">
        <v>580</v>
      </c>
      <c r="E715" s="133">
        <f t="shared" si="146"/>
        <v>208</v>
      </c>
      <c r="F715" s="134">
        <f t="shared" si="147"/>
        <v>55.9139784946236</v>
      </c>
      <c r="G715" s="146">
        <f>580+1286</f>
        <v>1866</v>
      </c>
      <c r="IM715"/>
      <c r="IN715"/>
      <c r="IO715"/>
      <c r="IP715"/>
      <c r="IQ715"/>
    </row>
    <row r="716" s="33" customFormat="1" ht="15" customHeight="1" spans="1:251">
      <c r="A716" s="135">
        <v>2100409</v>
      </c>
      <c r="B716" s="137" t="s">
        <v>584</v>
      </c>
      <c r="C716" s="111">
        <v>39</v>
      </c>
      <c r="D716" s="143"/>
      <c r="E716" s="133">
        <f t="shared" si="146"/>
        <v>-39</v>
      </c>
      <c r="F716" s="134">
        <f t="shared" si="147"/>
        <v>-100</v>
      </c>
      <c r="G716" s="143">
        <v>134</v>
      </c>
      <c r="IM716"/>
      <c r="IN716"/>
      <c r="IO716"/>
      <c r="IP716"/>
      <c r="IQ716"/>
    </row>
    <row r="717" s="33" customFormat="1" ht="15" customHeight="1" spans="1:251">
      <c r="A717" s="135">
        <v>2100410</v>
      </c>
      <c r="B717" s="137" t="s">
        <v>585</v>
      </c>
      <c r="C717" s="111"/>
      <c r="D717" s="143"/>
      <c r="E717" s="133">
        <f t="shared" si="146"/>
        <v>0</v>
      </c>
      <c r="F717" s="134">
        <f t="shared" si="147"/>
        <v>0</v>
      </c>
      <c r="G717" s="143"/>
      <c r="IM717"/>
      <c r="IN717"/>
      <c r="IO717"/>
      <c r="IP717"/>
      <c r="IQ717"/>
    </row>
    <row r="718" s="33" customFormat="1" ht="15" customHeight="1" spans="1:251">
      <c r="A718" s="135">
        <v>2100499</v>
      </c>
      <c r="B718" s="137" t="s">
        <v>586</v>
      </c>
      <c r="C718" s="111">
        <v>11</v>
      </c>
      <c r="D718" s="143">
        <v>27</v>
      </c>
      <c r="E718" s="133">
        <f t="shared" si="146"/>
        <v>16</v>
      </c>
      <c r="F718" s="134">
        <f t="shared" si="147"/>
        <v>145.454545454545</v>
      </c>
      <c r="G718" s="143">
        <v>27</v>
      </c>
      <c r="IM718"/>
      <c r="IN718"/>
      <c r="IO718"/>
      <c r="IP718"/>
      <c r="IQ718"/>
    </row>
    <row r="719" s="33" customFormat="1" ht="15" customHeight="1" spans="1:251">
      <c r="A719" s="135">
        <v>21006</v>
      </c>
      <c r="B719" s="136" t="s">
        <v>587</v>
      </c>
      <c r="C719" s="142">
        <f t="shared" ref="C719:G719" si="154">SUM(C720:C721)</f>
        <v>0</v>
      </c>
      <c r="D719" s="142">
        <f t="shared" si="154"/>
        <v>0</v>
      </c>
      <c r="E719" s="133">
        <f t="shared" si="146"/>
        <v>0</v>
      </c>
      <c r="F719" s="134">
        <f t="shared" si="147"/>
        <v>0</v>
      </c>
      <c r="G719" s="142">
        <f t="shared" si="154"/>
        <v>80</v>
      </c>
      <c r="IM719"/>
      <c r="IN719"/>
      <c r="IO719"/>
      <c r="IP719"/>
      <c r="IQ719"/>
    </row>
    <row r="720" s="33" customFormat="1" ht="15" customHeight="1" spans="1:251">
      <c r="A720" s="135">
        <v>2100601</v>
      </c>
      <c r="B720" s="137" t="s">
        <v>588</v>
      </c>
      <c r="C720" s="143"/>
      <c r="D720" s="143"/>
      <c r="E720" s="133">
        <f t="shared" si="146"/>
        <v>0</v>
      </c>
      <c r="F720" s="134">
        <f t="shared" si="147"/>
        <v>0</v>
      </c>
      <c r="G720" s="143">
        <v>80</v>
      </c>
      <c r="IM720"/>
      <c r="IN720"/>
      <c r="IO720"/>
      <c r="IP720"/>
      <c r="IQ720"/>
    </row>
    <row r="721" s="33" customFormat="1" ht="15" customHeight="1" spans="1:251">
      <c r="A721" s="135">
        <v>2100699</v>
      </c>
      <c r="B721" s="137" t="s">
        <v>589</v>
      </c>
      <c r="C721" s="143"/>
      <c r="D721" s="143"/>
      <c r="E721" s="133">
        <f t="shared" si="146"/>
        <v>0</v>
      </c>
      <c r="F721" s="134">
        <f t="shared" si="147"/>
        <v>0</v>
      </c>
      <c r="G721" s="143"/>
      <c r="IM721"/>
      <c r="IN721"/>
      <c r="IO721"/>
      <c r="IP721"/>
      <c r="IQ721"/>
    </row>
    <row r="722" s="33" customFormat="1" ht="15" customHeight="1" spans="1:251">
      <c r="A722" s="135">
        <v>21007</v>
      </c>
      <c r="B722" s="136" t="s">
        <v>590</v>
      </c>
      <c r="C722" s="142">
        <f t="shared" ref="C722:G722" si="155">SUM(C723:C725)</f>
        <v>326</v>
      </c>
      <c r="D722" s="142">
        <f t="shared" si="155"/>
        <v>264</v>
      </c>
      <c r="E722" s="133">
        <f t="shared" si="146"/>
        <v>-62</v>
      </c>
      <c r="F722" s="134">
        <f t="shared" si="147"/>
        <v>-19.0184049079755</v>
      </c>
      <c r="G722" s="142">
        <f t="shared" si="155"/>
        <v>675</v>
      </c>
      <c r="IM722"/>
      <c r="IN722"/>
      <c r="IO722"/>
      <c r="IP722"/>
      <c r="IQ722"/>
    </row>
    <row r="723" s="33" customFormat="1" ht="15" customHeight="1" spans="1:251">
      <c r="A723" s="135">
        <v>2100716</v>
      </c>
      <c r="B723" s="137" t="s">
        <v>591</v>
      </c>
      <c r="C723" s="111">
        <v>84</v>
      </c>
      <c r="D723" s="143"/>
      <c r="E723" s="133">
        <f t="shared" si="146"/>
        <v>-84</v>
      </c>
      <c r="F723" s="134">
        <f t="shared" si="147"/>
        <v>-100</v>
      </c>
      <c r="G723" s="143"/>
      <c r="IM723"/>
      <c r="IN723"/>
      <c r="IO723"/>
      <c r="IP723"/>
      <c r="IQ723"/>
    </row>
    <row r="724" s="33" customFormat="1" ht="15" customHeight="1" spans="1:251">
      <c r="A724" s="135">
        <v>2100717</v>
      </c>
      <c r="B724" s="137" t="s">
        <v>592</v>
      </c>
      <c r="C724" s="111">
        <v>185</v>
      </c>
      <c r="D724" s="143">
        <v>264</v>
      </c>
      <c r="E724" s="133">
        <f t="shared" si="146"/>
        <v>79</v>
      </c>
      <c r="F724" s="134">
        <f t="shared" si="147"/>
        <v>42.7027027027027</v>
      </c>
      <c r="G724" s="146">
        <f>264+411</f>
        <v>675</v>
      </c>
      <c r="IM724"/>
      <c r="IN724"/>
      <c r="IO724"/>
      <c r="IP724"/>
      <c r="IQ724"/>
    </row>
    <row r="725" s="33" customFormat="1" ht="15" customHeight="1" spans="1:251">
      <c r="A725" s="135">
        <v>2100799</v>
      </c>
      <c r="B725" s="137" t="s">
        <v>593</v>
      </c>
      <c r="C725" s="111">
        <v>57</v>
      </c>
      <c r="D725" s="143"/>
      <c r="E725" s="133">
        <f t="shared" si="146"/>
        <v>-57</v>
      </c>
      <c r="F725" s="134">
        <f t="shared" si="147"/>
        <v>-100</v>
      </c>
      <c r="G725" s="143"/>
      <c r="IM725"/>
      <c r="IN725"/>
      <c r="IO725"/>
      <c r="IP725"/>
      <c r="IQ725"/>
    </row>
    <row r="726" s="33" customFormat="1" ht="15" customHeight="1" spans="1:251">
      <c r="A726" s="135">
        <v>21011</v>
      </c>
      <c r="B726" s="136" t="s">
        <v>594</v>
      </c>
      <c r="C726" s="142">
        <f t="shared" ref="C726:G726" si="156">SUM(C727:C730)</f>
        <v>2837</v>
      </c>
      <c r="D726" s="142">
        <f t="shared" si="156"/>
        <v>3050</v>
      </c>
      <c r="E726" s="133">
        <f t="shared" si="146"/>
        <v>213</v>
      </c>
      <c r="F726" s="134">
        <f t="shared" si="147"/>
        <v>7.5079309129362</v>
      </c>
      <c r="G726" s="142">
        <f t="shared" si="156"/>
        <v>3050</v>
      </c>
      <c r="IM726"/>
      <c r="IN726"/>
      <c r="IO726"/>
      <c r="IP726"/>
      <c r="IQ726"/>
    </row>
    <row r="727" s="33" customFormat="1" ht="15" customHeight="1" spans="1:251">
      <c r="A727" s="135">
        <v>2101101</v>
      </c>
      <c r="B727" s="137" t="s">
        <v>595</v>
      </c>
      <c r="C727" s="111">
        <v>675</v>
      </c>
      <c r="D727" s="143">
        <v>758</v>
      </c>
      <c r="E727" s="133">
        <f t="shared" si="146"/>
        <v>83</v>
      </c>
      <c r="F727" s="134">
        <f t="shared" si="147"/>
        <v>12.2962962962963</v>
      </c>
      <c r="G727" s="143">
        <v>758</v>
      </c>
      <c r="IM727"/>
      <c r="IN727"/>
      <c r="IO727"/>
      <c r="IP727"/>
      <c r="IQ727"/>
    </row>
    <row r="728" s="33" customFormat="1" ht="15" customHeight="1" spans="1:251">
      <c r="A728" s="135">
        <v>2101102</v>
      </c>
      <c r="B728" s="137" t="s">
        <v>596</v>
      </c>
      <c r="C728" s="111">
        <v>2162</v>
      </c>
      <c r="D728" s="144">
        <v>2292</v>
      </c>
      <c r="E728" s="133">
        <f t="shared" si="146"/>
        <v>130</v>
      </c>
      <c r="F728" s="134">
        <f t="shared" si="147"/>
        <v>6.01295097132285</v>
      </c>
      <c r="G728" s="144">
        <v>2292</v>
      </c>
      <c r="IM728"/>
      <c r="IN728"/>
      <c r="IO728"/>
      <c r="IP728"/>
      <c r="IQ728"/>
    </row>
    <row r="729" s="33" customFormat="1" ht="15" customHeight="1" spans="1:251">
      <c r="A729" s="135">
        <v>2101103</v>
      </c>
      <c r="B729" s="137" t="s">
        <v>597</v>
      </c>
      <c r="C729" s="143"/>
      <c r="D729" s="143"/>
      <c r="E729" s="133">
        <f t="shared" si="146"/>
        <v>0</v>
      </c>
      <c r="F729" s="134">
        <f t="shared" si="147"/>
        <v>0</v>
      </c>
      <c r="G729" s="143"/>
      <c r="IM729"/>
      <c r="IN729"/>
      <c r="IO729"/>
      <c r="IP729"/>
      <c r="IQ729"/>
    </row>
    <row r="730" s="33" customFormat="1" ht="15" customHeight="1" spans="1:251">
      <c r="A730" s="135">
        <v>2101199</v>
      </c>
      <c r="B730" s="137" t="s">
        <v>598</v>
      </c>
      <c r="C730" s="143"/>
      <c r="D730" s="143"/>
      <c r="E730" s="133">
        <f t="shared" si="146"/>
        <v>0</v>
      </c>
      <c r="F730" s="134">
        <f t="shared" si="147"/>
        <v>0</v>
      </c>
      <c r="G730" s="143"/>
      <c r="IM730"/>
      <c r="IN730"/>
      <c r="IO730"/>
      <c r="IP730"/>
      <c r="IQ730"/>
    </row>
    <row r="731" s="33" customFormat="1" ht="15" customHeight="1" spans="1:251">
      <c r="A731" s="135">
        <v>21012</v>
      </c>
      <c r="B731" s="136" t="s">
        <v>599</v>
      </c>
      <c r="C731" s="142">
        <f t="shared" ref="C731:G731" si="157">SUM(C732:C734)</f>
        <v>2502</v>
      </c>
      <c r="D731" s="142">
        <f t="shared" si="157"/>
        <v>2757</v>
      </c>
      <c r="E731" s="133">
        <f t="shared" si="146"/>
        <v>255</v>
      </c>
      <c r="F731" s="134">
        <f t="shared" si="147"/>
        <v>10.1918465227818</v>
      </c>
      <c r="G731" s="142">
        <f t="shared" si="157"/>
        <v>6089</v>
      </c>
      <c r="IM731"/>
      <c r="IN731"/>
      <c r="IO731"/>
      <c r="IP731"/>
      <c r="IQ731"/>
    </row>
    <row r="732" s="33" customFormat="1" ht="15" customHeight="1" spans="1:251">
      <c r="A732" s="135">
        <v>2101201</v>
      </c>
      <c r="B732" s="137" t="s">
        <v>600</v>
      </c>
      <c r="C732" s="143">
        <v>89</v>
      </c>
      <c r="D732" s="143"/>
      <c r="E732" s="133">
        <f t="shared" si="146"/>
        <v>-89</v>
      </c>
      <c r="F732" s="134">
        <f t="shared" si="147"/>
        <v>-100</v>
      </c>
      <c r="G732" s="143"/>
      <c r="IM732"/>
      <c r="IN732"/>
      <c r="IO732"/>
      <c r="IP732"/>
      <c r="IQ732"/>
    </row>
    <row r="733" s="33" customFormat="1" ht="15" customHeight="1" spans="1:251">
      <c r="A733" s="135">
        <v>2101202</v>
      </c>
      <c r="B733" s="137" t="s">
        <v>601</v>
      </c>
      <c r="C733" s="143">
        <v>2413</v>
      </c>
      <c r="D733" s="143">
        <v>2757</v>
      </c>
      <c r="E733" s="133">
        <f t="shared" si="146"/>
        <v>344</v>
      </c>
      <c r="F733" s="134">
        <f t="shared" si="147"/>
        <v>14.2561127227518</v>
      </c>
      <c r="G733" s="146">
        <f>2757+3332</f>
        <v>6089</v>
      </c>
      <c r="IM733"/>
      <c r="IN733"/>
      <c r="IO733"/>
      <c r="IP733"/>
      <c r="IQ733"/>
    </row>
    <row r="734" s="33" customFormat="1" ht="15" customHeight="1" spans="1:251">
      <c r="A734" s="135">
        <v>2101299</v>
      </c>
      <c r="B734" s="137" t="s">
        <v>602</v>
      </c>
      <c r="C734" s="143"/>
      <c r="D734" s="143"/>
      <c r="E734" s="133">
        <f t="shared" si="146"/>
        <v>0</v>
      </c>
      <c r="F734" s="134">
        <f t="shared" si="147"/>
        <v>0</v>
      </c>
      <c r="G734" s="143"/>
      <c r="IM734"/>
      <c r="IN734"/>
      <c r="IO734"/>
      <c r="IP734"/>
      <c r="IQ734"/>
    </row>
    <row r="735" s="33" customFormat="1" ht="15" customHeight="1" spans="1:251">
      <c r="A735" s="135">
        <v>21013</v>
      </c>
      <c r="B735" s="136" t="s">
        <v>603</v>
      </c>
      <c r="C735" s="142">
        <f t="shared" ref="C735:G735" si="158">SUM(C736:C738)</f>
        <v>567</v>
      </c>
      <c r="D735" s="142">
        <f t="shared" si="158"/>
        <v>699</v>
      </c>
      <c r="E735" s="133">
        <f t="shared" si="146"/>
        <v>132</v>
      </c>
      <c r="F735" s="134">
        <f t="shared" si="147"/>
        <v>23.2804232804233</v>
      </c>
      <c r="G735" s="142">
        <f t="shared" si="158"/>
        <v>699</v>
      </c>
      <c r="IM735"/>
      <c r="IN735"/>
      <c r="IO735"/>
      <c r="IP735"/>
      <c r="IQ735"/>
    </row>
    <row r="736" s="33" customFormat="1" ht="15" customHeight="1" spans="1:251">
      <c r="A736" s="135">
        <v>2101301</v>
      </c>
      <c r="B736" s="137" t="s">
        <v>604</v>
      </c>
      <c r="C736" s="143">
        <v>567</v>
      </c>
      <c r="D736" s="143">
        <v>699</v>
      </c>
      <c r="E736" s="133">
        <f t="shared" si="146"/>
        <v>132</v>
      </c>
      <c r="F736" s="134">
        <f t="shared" si="147"/>
        <v>23.2804232804233</v>
      </c>
      <c r="G736" s="143">
        <v>699</v>
      </c>
      <c r="IM736"/>
      <c r="IN736"/>
      <c r="IO736"/>
      <c r="IP736"/>
      <c r="IQ736"/>
    </row>
    <row r="737" s="33" customFormat="1" ht="15" customHeight="1" spans="1:251">
      <c r="A737" s="135">
        <v>2101302</v>
      </c>
      <c r="B737" s="137" t="s">
        <v>605</v>
      </c>
      <c r="C737" s="143"/>
      <c r="D737" s="143"/>
      <c r="E737" s="133">
        <f t="shared" si="146"/>
        <v>0</v>
      </c>
      <c r="F737" s="134">
        <f t="shared" si="147"/>
        <v>0</v>
      </c>
      <c r="G737" s="143"/>
      <c r="IM737"/>
      <c r="IN737"/>
      <c r="IO737"/>
      <c r="IP737"/>
      <c r="IQ737"/>
    </row>
    <row r="738" s="33" customFormat="1" ht="15" customHeight="1" spans="1:251">
      <c r="A738" s="135">
        <v>2101399</v>
      </c>
      <c r="B738" s="137" t="s">
        <v>606</v>
      </c>
      <c r="C738" s="143"/>
      <c r="D738" s="143"/>
      <c r="E738" s="133">
        <f t="shared" si="146"/>
        <v>0</v>
      </c>
      <c r="F738" s="134">
        <f t="shared" si="147"/>
        <v>0</v>
      </c>
      <c r="G738" s="143"/>
      <c r="IM738"/>
      <c r="IN738"/>
      <c r="IO738"/>
      <c r="IP738"/>
      <c r="IQ738"/>
    </row>
    <row r="739" s="33" customFormat="1" ht="15" customHeight="1" spans="1:251">
      <c r="A739" s="135">
        <v>21014</v>
      </c>
      <c r="B739" s="136" t="s">
        <v>607</v>
      </c>
      <c r="C739" s="142">
        <f t="shared" ref="C739:G739" si="159">SUM(C740:C741)</f>
        <v>20</v>
      </c>
      <c r="D739" s="142">
        <f t="shared" si="159"/>
        <v>46</v>
      </c>
      <c r="E739" s="133">
        <f t="shared" si="146"/>
        <v>26</v>
      </c>
      <c r="F739" s="134">
        <f t="shared" si="147"/>
        <v>130</v>
      </c>
      <c r="G739" s="142">
        <f t="shared" si="159"/>
        <v>46</v>
      </c>
      <c r="IM739"/>
      <c r="IN739"/>
      <c r="IO739"/>
      <c r="IP739"/>
      <c r="IQ739"/>
    </row>
    <row r="740" s="33" customFormat="1" ht="15" customHeight="1" spans="1:251">
      <c r="A740" s="135">
        <v>2101401</v>
      </c>
      <c r="B740" s="137" t="s">
        <v>608</v>
      </c>
      <c r="C740" s="143">
        <v>20</v>
      </c>
      <c r="D740" s="143">
        <v>46</v>
      </c>
      <c r="E740" s="133">
        <f t="shared" si="146"/>
        <v>26</v>
      </c>
      <c r="F740" s="134">
        <f t="shared" si="147"/>
        <v>130</v>
      </c>
      <c r="G740" s="143">
        <v>46</v>
      </c>
      <c r="IM740"/>
      <c r="IN740"/>
      <c r="IO740"/>
      <c r="IP740"/>
      <c r="IQ740"/>
    </row>
    <row r="741" s="33" customFormat="1" ht="15" customHeight="1" spans="1:251">
      <c r="A741" s="135">
        <v>2101499</v>
      </c>
      <c r="B741" s="137" t="s">
        <v>609</v>
      </c>
      <c r="C741" s="143"/>
      <c r="D741" s="143"/>
      <c r="E741" s="133">
        <f t="shared" si="146"/>
        <v>0</v>
      </c>
      <c r="F741" s="134">
        <f t="shared" si="147"/>
        <v>0</v>
      </c>
      <c r="G741" s="143"/>
      <c r="IM741"/>
      <c r="IN741"/>
      <c r="IO741"/>
      <c r="IP741"/>
      <c r="IQ741"/>
    </row>
    <row r="742" s="33" customFormat="1" ht="15" customHeight="1" spans="1:251">
      <c r="A742" s="135">
        <v>21015</v>
      </c>
      <c r="B742" s="136" t="s">
        <v>610</v>
      </c>
      <c r="C742" s="138">
        <f t="shared" ref="C742:G742" si="160">SUM(C743:C750)</f>
        <v>0</v>
      </c>
      <c r="D742" s="138">
        <f t="shared" si="160"/>
        <v>0</v>
      </c>
      <c r="E742" s="133">
        <f t="shared" si="146"/>
        <v>0</v>
      </c>
      <c r="F742" s="134">
        <f t="shared" si="147"/>
        <v>0</v>
      </c>
      <c r="G742" s="138">
        <f t="shared" si="160"/>
        <v>0</v>
      </c>
      <c r="IM742"/>
      <c r="IN742"/>
      <c r="IO742"/>
      <c r="IP742"/>
      <c r="IQ742"/>
    </row>
    <row r="743" s="33" customFormat="1" ht="15" customHeight="1" spans="1:251">
      <c r="A743" s="135">
        <v>2101501</v>
      </c>
      <c r="B743" s="137" t="s">
        <v>63</v>
      </c>
      <c r="C743" s="143"/>
      <c r="D743" s="143"/>
      <c r="E743" s="133">
        <f t="shared" si="146"/>
        <v>0</v>
      </c>
      <c r="F743" s="134">
        <f t="shared" si="147"/>
        <v>0</v>
      </c>
      <c r="G743" s="143"/>
      <c r="IM743"/>
      <c r="IN743"/>
      <c r="IO743"/>
      <c r="IP743"/>
      <c r="IQ743"/>
    </row>
    <row r="744" s="33" customFormat="1" ht="15" customHeight="1" spans="1:251">
      <c r="A744" s="135">
        <v>2101502</v>
      </c>
      <c r="B744" s="137" t="s">
        <v>64</v>
      </c>
      <c r="C744" s="143"/>
      <c r="D744" s="143"/>
      <c r="E744" s="133">
        <f t="shared" ref="E744:E807" si="161">D744-C744</f>
        <v>0</v>
      </c>
      <c r="F744" s="134">
        <f t="shared" ref="F744:F807" si="162">IF(C744=0,,E744/C744*100)</f>
        <v>0</v>
      </c>
      <c r="G744" s="143"/>
      <c r="IM744"/>
      <c r="IN744"/>
      <c r="IO744"/>
      <c r="IP744"/>
      <c r="IQ744"/>
    </row>
    <row r="745" s="33" customFormat="1" ht="15" customHeight="1" spans="1:251">
      <c r="A745" s="135">
        <v>2101503</v>
      </c>
      <c r="B745" s="137" t="s">
        <v>65</v>
      </c>
      <c r="C745" s="143"/>
      <c r="D745" s="143"/>
      <c r="E745" s="133">
        <f t="shared" si="161"/>
        <v>0</v>
      </c>
      <c r="F745" s="134">
        <f t="shared" si="162"/>
        <v>0</v>
      </c>
      <c r="G745" s="143"/>
      <c r="IM745"/>
      <c r="IN745"/>
      <c r="IO745"/>
      <c r="IP745"/>
      <c r="IQ745"/>
    </row>
    <row r="746" s="33" customFormat="1" ht="15" customHeight="1" spans="1:251">
      <c r="A746" s="135">
        <v>2101504</v>
      </c>
      <c r="B746" s="137" t="s">
        <v>105</v>
      </c>
      <c r="C746" s="143"/>
      <c r="D746" s="143"/>
      <c r="E746" s="133">
        <f t="shared" si="161"/>
        <v>0</v>
      </c>
      <c r="F746" s="134">
        <f t="shared" si="162"/>
        <v>0</v>
      </c>
      <c r="G746" s="143"/>
      <c r="IM746"/>
      <c r="IN746"/>
      <c r="IO746"/>
      <c r="IP746"/>
      <c r="IQ746"/>
    </row>
    <row r="747" s="33" customFormat="1" ht="15" customHeight="1" spans="1:251">
      <c r="A747" s="135">
        <v>2101505</v>
      </c>
      <c r="B747" s="137" t="s">
        <v>611</v>
      </c>
      <c r="C747" s="143"/>
      <c r="D747" s="143"/>
      <c r="E747" s="133">
        <f t="shared" si="161"/>
        <v>0</v>
      </c>
      <c r="F747" s="134">
        <f t="shared" si="162"/>
        <v>0</v>
      </c>
      <c r="G747" s="143"/>
      <c r="IM747"/>
      <c r="IN747"/>
      <c r="IO747"/>
      <c r="IP747"/>
      <c r="IQ747"/>
    </row>
    <row r="748" s="33" customFormat="1" ht="15" customHeight="1" spans="1:251">
      <c r="A748" s="135">
        <v>2101506</v>
      </c>
      <c r="B748" s="137" t="s">
        <v>612</v>
      </c>
      <c r="C748" s="143"/>
      <c r="D748" s="143"/>
      <c r="E748" s="133">
        <f t="shared" si="161"/>
        <v>0</v>
      </c>
      <c r="F748" s="134">
        <f t="shared" si="162"/>
        <v>0</v>
      </c>
      <c r="G748" s="143"/>
      <c r="IM748"/>
      <c r="IN748"/>
      <c r="IO748"/>
      <c r="IP748"/>
      <c r="IQ748"/>
    </row>
    <row r="749" s="33" customFormat="1" ht="15" customHeight="1" spans="1:251">
      <c r="A749" s="135">
        <v>2101550</v>
      </c>
      <c r="B749" s="137" t="s">
        <v>72</v>
      </c>
      <c r="C749" s="143"/>
      <c r="D749" s="143"/>
      <c r="E749" s="133">
        <f t="shared" si="161"/>
        <v>0</v>
      </c>
      <c r="F749" s="134">
        <f t="shared" si="162"/>
        <v>0</v>
      </c>
      <c r="G749" s="143"/>
      <c r="IM749"/>
      <c r="IN749"/>
      <c r="IO749"/>
      <c r="IP749"/>
      <c r="IQ749"/>
    </row>
    <row r="750" s="33" customFormat="1" ht="15" customHeight="1" spans="1:251">
      <c r="A750" s="135">
        <v>2101599</v>
      </c>
      <c r="B750" s="137" t="s">
        <v>613</v>
      </c>
      <c r="C750" s="143"/>
      <c r="D750" s="143"/>
      <c r="E750" s="133">
        <f t="shared" si="161"/>
        <v>0</v>
      </c>
      <c r="F750" s="134">
        <f t="shared" si="162"/>
        <v>0</v>
      </c>
      <c r="G750" s="143"/>
      <c r="IM750"/>
      <c r="IN750"/>
      <c r="IO750"/>
      <c r="IP750"/>
      <c r="IQ750"/>
    </row>
    <row r="751" s="33" customFormat="1" ht="15" customHeight="1" spans="1:251">
      <c r="A751" s="135">
        <v>21016</v>
      </c>
      <c r="B751" s="136" t="s">
        <v>614</v>
      </c>
      <c r="C751" s="138">
        <f t="shared" ref="C751:G751" si="163">SUM(C752)</f>
        <v>0</v>
      </c>
      <c r="D751" s="138">
        <f t="shared" si="163"/>
        <v>0</v>
      </c>
      <c r="E751" s="133">
        <f t="shared" si="161"/>
        <v>0</v>
      </c>
      <c r="F751" s="134">
        <f t="shared" si="162"/>
        <v>0</v>
      </c>
      <c r="G751" s="138">
        <f t="shared" si="163"/>
        <v>0</v>
      </c>
      <c r="IM751"/>
      <c r="IN751"/>
      <c r="IO751"/>
      <c r="IP751"/>
      <c r="IQ751"/>
    </row>
    <row r="752" s="33" customFormat="1" ht="15" customHeight="1" spans="1:251">
      <c r="A752" s="135">
        <v>2101601</v>
      </c>
      <c r="B752" s="137" t="s">
        <v>615</v>
      </c>
      <c r="C752" s="143"/>
      <c r="D752" s="143"/>
      <c r="E752" s="133">
        <f t="shared" si="161"/>
        <v>0</v>
      </c>
      <c r="F752" s="134">
        <f t="shared" si="162"/>
        <v>0</v>
      </c>
      <c r="G752" s="143"/>
      <c r="IM752"/>
      <c r="IN752"/>
      <c r="IO752"/>
      <c r="IP752"/>
      <c r="IQ752"/>
    </row>
    <row r="753" s="33" customFormat="1" ht="15" customHeight="1" spans="1:251">
      <c r="A753" s="135">
        <v>21099</v>
      </c>
      <c r="B753" s="136" t="s">
        <v>616</v>
      </c>
      <c r="C753" s="142">
        <f t="shared" ref="C753:G753" si="164">C754</f>
        <v>134</v>
      </c>
      <c r="D753" s="142">
        <f t="shared" si="164"/>
        <v>0</v>
      </c>
      <c r="E753" s="133">
        <f t="shared" si="161"/>
        <v>-134</v>
      </c>
      <c r="F753" s="134">
        <f t="shared" si="162"/>
        <v>-100</v>
      </c>
      <c r="G753" s="142">
        <f t="shared" si="164"/>
        <v>0</v>
      </c>
      <c r="IM753"/>
      <c r="IN753"/>
      <c r="IO753"/>
      <c r="IP753"/>
      <c r="IQ753"/>
    </row>
    <row r="754" s="33" customFormat="1" ht="15" customHeight="1" spans="1:251">
      <c r="A754" s="135">
        <v>2109901</v>
      </c>
      <c r="B754" s="137" t="s">
        <v>617</v>
      </c>
      <c r="C754" s="143">
        <v>134</v>
      </c>
      <c r="D754" s="143"/>
      <c r="E754" s="133">
        <f t="shared" si="161"/>
        <v>-134</v>
      </c>
      <c r="F754" s="134">
        <f t="shared" si="162"/>
        <v>-100</v>
      </c>
      <c r="G754" s="143"/>
      <c r="IM754"/>
      <c r="IN754"/>
      <c r="IO754"/>
      <c r="IP754"/>
      <c r="IQ754"/>
    </row>
    <row r="755" s="33" customFormat="1" ht="15" customHeight="1" spans="1:251">
      <c r="A755" s="135">
        <v>211</v>
      </c>
      <c r="B755" s="136" t="s">
        <v>618</v>
      </c>
      <c r="C755" s="142">
        <f t="shared" ref="C755:G755" si="165">C756+C765+C769+C777+C783+C790+C796+C799+C802+C804+C806+C812+C814+C816+C831</f>
        <v>514</v>
      </c>
      <c r="D755" s="142">
        <f t="shared" si="165"/>
        <v>3347</v>
      </c>
      <c r="E755" s="133">
        <f t="shared" si="161"/>
        <v>2833</v>
      </c>
      <c r="F755" s="134">
        <f t="shared" si="162"/>
        <v>551.167315175097</v>
      </c>
      <c r="G755" s="142">
        <f t="shared" si="165"/>
        <v>3347</v>
      </c>
      <c r="IM755"/>
      <c r="IN755"/>
      <c r="IO755"/>
      <c r="IP755"/>
      <c r="IQ755"/>
    </row>
    <row r="756" s="33" customFormat="1" ht="15" customHeight="1" spans="1:251">
      <c r="A756" s="135">
        <v>21101</v>
      </c>
      <c r="B756" s="136" t="s">
        <v>619</v>
      </c>
      <c r="C756" s="142">
        <f t="shared" ref="C756:G756" si="166">SUM(C757:C764)</f>
        <v>321</v>
      </c>
      <c r="D756" s="142">
        <f t="shared" si="166"/>
        <v>275</v>
      </c>
      <c r="E756" s="133">
        <f t="shared" si="161"/>
        <v>-46</v>
      </c>
      <c r="F756" s="134">
        <f t="shared" si="162"/>
        <v>-14.3302180685358</v>
      </c>
      <c r="G756" s="142">
        <f t="shared" si="166"/>
        <v>275</v>
      </c>
      <c r="IM756"/>
      <c r="IN756"/>
      <c r="IO756"/>
      <c r="IP756"/>
      <c r="IQ756"/>
    </row>
    <row r="757" s="33" customFormat="1" ht="15" customHeight="1" spans="1:251">
      <c r="A757" s="135">
        <v>2110101</v>
      </c>
      <c r="B757" s="137" t="s">
        <v>63</v>
      </c>
      <c r="C757" s="143">
        <v>67</v>
      </c>
      <c r="D757" s="143">
        <v>92</v>
      </c>
      <c r="E757" s="133">
        <f t="shared" si="161"/>
        <v>25</v>
      </c>
      <c r="F757" s="134">
        <f t="shared" si="162"/>
        <v>37.3134328358209</v>
      </c>
      <c r="G757" s="143">
        <v>92</v>
      </c>
      <c r="IM757"/>
      <c r="IN757"/>
      <c r="IO757"/>
      <c r="IP757"/>
      <c r="IQ757"/>
    </row>
    <row r="758" s="33" customFormat="1" ht="15" customHeight="1" spans="1:251">
      <c r="A758" s="135">
        <v>2110102</v>
      </c>
      <c r="B758" s="137" t="s">
        <v>64</v>
      </c>
      <c r="C758" s="143"/>
      <c r="D758" s="143"/>
      <c r="E758" s="133">
        <f t="shared" si="161"/>
        <v>0</v>
      </c>
      <c r="F758" s="134">
        <f t="shared" si="162"/>
        <v>0</v>
      </c>
      <c r="G758" s="143"/>
      <c r="IM758"/>
      <c r="IN758"/>
      <c r="IO758"/>
      <c r="IP758"/>
      <c r="IQ758"/>
    </row>
    <row r="759" s="33" customFormat="1" ht="15" customHeight="1" spans="1:251">
      <c r="A759" s="135">
        <v>2110103</v>
      </c>
      <c r="B759" s="137" t="s">
        <v>65</v>
      </c>
      <c r="C759" s="143"/>
      <c r="D759" s="143">
        <v>38</v>
      </c>
      <c r="E759" s="133">
        <f t="shared" si="161"/>
        <v>38</v>
      </c>
      <c r="F759" s="134">
        <f t="shared" si="162"/>
        <v>0</v>
      </c>
      <c r="G759" s="143">
        <v>38</v>
      </c>
      <c r="IM759"/>
      <c r="IN759"/>
      <c r="IO759"/>
      <c r="IP759"/>
      <c r="IQ759"/>
    </row>
    <row r="760" s="33" customFormat="1" ht="15" customHeight="1" spans="1:251">
      <c r="A760" s="135">
        <v>2110104</v>
      </c>
      <c r="B760" s="137" t="s">
        <v>620</v>
      </c>
      <c r="C760" s="143"/>
      <c r="D760" s="143"/>
      <c r="E760" s="133">
        <f t="shared" si="161"/>
        <v>0</v>
      </c>
      <c r="F760" s="134">
        <f t="shared" si="162"/>
        <v>0</v>
      </c>
      <c r="G760" s="143"/>
      <c r="IM760"/>
      <c r="IN760"/>
      <c r="IO760"/>
      <c r="IP760"/>
      <c r="IQ760"/>
    </row>
    <row r="761" s="33" customFormat="1" ht="15" customHeight="1" spans="1:251">
      <c r="A761" s="135">
        <v>2110105</v>
      </c>
      <c r="B761" s="137" t="s">
        <v>621</v>
      </c>
      <c r="C761" s="143"/>
      <c r="D761" s="143"/>
      <c r="E761" s="133">
        <f t="shared" si="161"/>
        <v>0</v>
      </c>
      <c r="F761" s="134">
        <f t="shared" si="162"/>
        <v>0</v>
      </c>
      <c r="G761" s="143"/>
      <c r="IM761"/>
      <c r="IN761"/>
      <c r="IO761"/>
      <c r="IP761"/>
      <c r="IQ761"/>
    </row>
    <row r="762" s="33" customFormat="1" ht="15" customHeight="1" spans="1:251">
      <c r="A762" s="135">
        <v>2110106</v>
      </c>
      <c r="B762" s="137" t="s">
        <v>622</v>
      </c>
      <c r="C762" s="143"/>
      <c r="D762" s="143"/>
      <c r="E762" s="133">
        <f t="shared" si="161"/>
        <v>0</v>
      </c>
      <c r="F762" s="134">
        <f t="shared" si="162"/>
        <v>0</v>
      </c>
      <c r="G762" s="143"/>
      <c r="IM762"/>
      <c r="IN762"/>
      <c r="IO762"/>
      <c r="IP762"/>
      <c r="IQ762"/>
    </row>
    <row r="763" s="33" customFormat="1" ht="15" customHeight="1" spans="1:251">
      <c r="A763" s="135">
        <v>2110107</v>
      </c>
      <c r="B763" s="137" t="s">
        <v>623</v>
      </c>
      <c r="C763" s="143"/>
      <c r="D763" s="143"/>
      <c r="E763" s="133">
        <f t="shared" si="161"/>
        <v>0</v>
      </c>
      <c r="F763" s="134">
        <f t="shared" si="162"/>
        <v>0</v>
      </c>
      <c r="G763" s="143"/>
      <c r="IM763"/>
      <c r="IN763"/>
      <c r="IO763"/>
      <c r="IP763"/>
      <c r="IQ763"/>
    </row>
    <row r="764" s="33" customFormat="1" ht="15" customHeight="1" spans="1:251">
      <c r="A764" s="135">
        <v>2110199</v>
      </c>
      <c r="B764" s="137" t="s">
        <v>624</v>
      </c>
      <c r="C764" s="143">
        <v>254</v>
      </c>
      <c r="D764" s="143">
        <v>145</v>
      </c>
      <c r="E764" s="133">
        <f t="shared" si="161"/>
        <v>-109</v>
      </c>
      <c r="F764" s="134">
        <f t="shared" si="162"/>
        <v>-42.9133858267717</v>
      </c>
      <c r="G764" s="143">
        <v>145</v>
      </c>
      <c r="IM764"/>
      <c r="IN764"/>
      <c r="IO764"/>
      <c r="IP764"/>
      <c r="IQ764"/>
    </row>
    <row r="765" s="33" customFormat="1" ht="15" customHeight="1" spans="1:251">
      <c r="A765" s="135">
        <v>21102</v>
      </c>
      <c r="B765" s="136" t="s">
        <v>625</v>
      </c>
      <c r="C765" s="142">
        <f t="shared" ref="C765:G765" si="167">SUM(C766:C768)</f>
        <v>0</v>
      </c>
      <c r="D765" s="142">
        <f t="shared" si="167"/>
        <v>157</v>
      </c>
      <c r="E765" s="133">
        <f t="shared" si="161"/>
        <v>157</v>
      </c>
      <c r="F765" s="134">
        <f t="shared" si="162"/>
        <v>0</v>
      </c>
      <c r="G765" s="142">
        <f t="shared" si="167"/>
        <v>157</v>
      </c>
      <c r="IM765"/>
      <c r="IN765"/>
      <c r="IO765"/>
      <c r="IP765"/>
      <c r="IQ765"/>
    </row>
    <row r="766" s="33" customFormat="1" ht="15" customHeight="1" spans="1:251">
      <c r="A766" s="135">
        <v>2110203</v>
      </c>
      <c r="B766" s="137" t="s">
        <v>626</v>
      </c>
      <c r="C766" s="143"/>
      <c r="D766" s="143"/>
      <c r="E766" s="133">
        <f t="shared" si="161"/>
        <v>0</v>
      </c>
      <c r="F766" s="134">
        <f t="shared" si="162"/>
        <v>0</v>
      </c>
      <c r="G766" s="143"/>
      <c r="IM766"/>
      <c r="IN766"/>
      <c r="IO766"/>
      <c r="IP766"/>
      <c r="IQ766"/>
    </row>
    <row r="767" s="33" customFormat="1" ht="15" customHeight="1" spans="1:251">
      <c r="A767" s="135">
        <v>2110204</v>
      </c>
      <c r="B767" s="137" t="s">
        <v>627</v>
      </c>
      <c r="C767" s="143"/>
      <c r="D767" s="143"/>
      <c r="E767" s="133">
        <f t="shared" si="161"/>
        <v>0</v>
      </c>
      <c r="F767" s="134">
        <f t="shared" si="162"/>
        <v>0</v>
      </c>
      <c r="G767" s="143"/>
      <c r="IM767"/>
      <c r="IN767"/>
      <c r="IO767"/>
      <c r="IP767"/>
      <c r="IQ767"/>
    </row>
    <row r="768" s="33" customFormat="1" ht="15" customHeight="1" spans="1:251">
      <c r="A768" s="135">
        <v>2110299</v>
      </c>
      <c r="B768" s="137" t="s">
        <v>628</v>
      </c>
      <c r="C768" s="143"/>
      <c r="D768" s="143">
        <v>157</v>
      </c>
      <c r="E768" s="133">
        <f t="shared" si="161"/>
        <v>157</v>
      </c>
      <c r="F768" s="134">
        <f t="shared" si="162"/>
        <v>0</v>
      </c>
      <c r="G768" s="143">
        <v>157</v>
      </c>
      <c r="IM768"/>
      <c r="IN768"/>
      <c r="IO768"/>
      <c r="IP768"/>
      <c r="IQ768"/>
    </row>
    <row r="769" s="33" customFormat="1" ht="15" customHeight="1" spans="1:251">
      <c r="A769" s="135">
        <v>21103</v>
      </c>
      <c r="B769" s="136" t="s">
        <v>629</v>
      </c>
      <c r="C769" s="142">
        <f t="shared" ref="C769:G769" si="168">SUM(C770:C776)</f>
        <v>193</v>
      </c>
      <c r="D769" s="142">
        <f t="shared" si="168"/>
        <v>315</v>
      </c>
      <c r="E769" s="133">
        <f t="shared" si="161"/>
        <v>122</v>
      </c>
      <c r="F769" s="134">
        <f t="shared" si="162"/>
        <v>63.2124352331606</v>
      </c>
      <c r="G769" s="142">
        <f t="shared" si="168"/>
        <v>315</v>
      </c>
      <c r="IM769"/>
      <c r="IN769"/>
      <c r="IO769"/>
      <c r="IP769"/>
      <c r="IQ769"/>
    </row>
    <row r="770" s="33" customFormat="1" ht="15" customHeight="1" spans="1:251">
      <c r="A770" s="135">
        <v>2110301</v>
      </c>
      <c r="B770" s="137" t="s">
        <v>630</v>
      </c>
      <c r="C770" s="143"/>
      <c r="D770" s="143"/>
      <c r="E770" s="133">
        <f t="shared" si="161"/>
        <v>0</v>
      </c>
      <c r="F770" s="134">
        <f t="shared" si="162"/>
        <v>0</v>
      </c>
      <c r="G770" s="143"/>
      <c r="IM770"/>
      <c r="IN770"/>
      <c r="IO770"/>
      <c r="IP770"/>
      <c r="IQ770"/>
    </row>
    <row r="771" s="33" customFormat="1" ht="15" customHeight="1" spans="1:251">
      <c r="A771" s="135">
        <v>2110302</v>
      </c>
      <c r="B771" s="137" t="s">
        <v>631</v>
      </c>
      <c r="C771" s="143">
        <v>179</v>
      </c>
      <c r="D771" s="144">
        <f>70+200</f>
        <v>270</v>
      </c>
      <c r="E771" s="133">
        <f t="shared" si="161"/>
        <v>91</v>
      </c>
      <c r="F771" s="134">
        <f t="shared" si="162"/>
        <v>50.8379888268156</v>
      </c>
      <c r="G771" s="144">
        <f>70+200</f>
        <v>270</v>
      </c>
      <c r="IM771"/>
      <c r="IN771"/>
      <c r="IO771"/>
      <c r="IP771"/>
      <c r="IQ771"/>
    </row>
    <row r="772" s="33" customFormat="1" ht="15" customHeight="1" spans="1:251">
      <c r="A772" s="135">
        <v>2110303</v>
      </c>
      <c r="B772" s="137" t="s">
        <v>632</v>
      </c>
      <c r="C772" s="143"/>
      <c r="D772" s="143"/>
      <c r="E772" s="133">
        <f t="shared" si="161"/>
        <v>0</v>
      </c>
      <c r="F772" s="134">
        <f t="shared" si="162"/>
        <v>0</v>
      </c>
      <c r="G772" s="143"/>
      <c r="IM772"/>
      <c r="IN772"/>
      <c r="IO772"/>
      <c r="IP772"/>
      <c r="IQ772"/>
    </row>
    <row r="773" s="33" customFormat="1" ht="15" customHeight="1" spans="1:251">
      <c r="A773" s="135">
        <v>2110304</v>
      </c>
      <c r="B773" s="137" t="s">
        <v>633</v>
      </c>
      <c r="C773" s="143"/>
      <c r="D773" s="143">
        <v>45</v>
      </c>
      <c r="E773" s="133">
        <f t="shared" si="161"/>
        <v>45</v>
      </c>
      <c r="F773" s="134">
        <f t="shared" si="162"/>
        <v>0</v>
      </c>
      <c r="G773" s="143">
        <v>45</v>
      </c>
      <c r="IM773"/>
      <c r="IN773"/>
      <c r="IO773"/>
      <c r="IP773"/>
      <c r="IQ773"/>
    </row>
    <row r="774" s="33" customFormat="1" ht="15" customHeight="1" spans="1:251">
      <c r="A774" s="135">
        <v>2110305</v>
      </c>
      <c r="B774" s="137" t="s">
        <v>634</v>
      </c>
      <c r="C774" s="143"/>
      <c r="D774" s="143"/>
      <c r="E774" s="133">
        <f t="shared" si="161"/>
        <v>0</v>
      </c>
      <c r="F774" s="134">
        <f t="shared" si="162"/>
        <v>0</v>
      </c>
      <c r="G774" s="143"/>
      <c r="IM774"/>
      <c r="IN774"/>
      <c r="IO774"/>
      <c r="IP774"/>
      <c r="IQ774"/>
    </row>
    <row r="775" s="33" customFormat="1" ht="15" customHeight="1" spans="1:251">
      <c r="A775" s="135">
        <v>2110306</v>
      </c>
      <c r="B775" s="137" t="s">
        <v>635</v>
      </c>
      <c r="C775" s="143"/>
      <c r="D775" s="143"/>
      <c r="E775" s="133">
        <f t="shared" si="161"/>
        <v>0</v>
      </c>
      <c r="F775" s="134">
        <f t="shared" si="162"/>
        <v>0</v>
      </c>
      <c r="G775" s="143"/>
      <c r="IM775"/>
      <c r="IN775"/>
      <c r="IO775"/>
      <c r="IP775"/>
      <c r="IQ775"/>
    </row>
    <row r="776" s="33" customFormat="1" ht="15" customHeight="1" spans="1:251">
      <c r="A776" s="135">
        <v>2110399</v>
      </c>
      <c r="B776" s="137" t="s">
        <v>636</v>
      </c>
      <c r="C776" s="143">
        <v>14</v>
      </c>
      <c r="D776" s="143"/>
      <c r="E776" s="133">
        <f t="shared" si="161"/>
        <v>-14</v>
      </c>
      <c r="F776" s="134">
        <f t="shared" si="162"/>
        <v>-100</v>
      </c>
      <c r="G776" s="143"/>
      <c r="IM776"/>
      <c r="IN776"/>
      <c r="IO776"/>
      <c r="IP776"/>
      <c r="IQ776"/>
    </row>
    <row r="777" s="33" customFormat="1" ht="15" customHeight="1" spans="1:251">
      <c r="A777" s="135">
        <v>21104</v>
      </c>
      <c r="B777" s="136" t="s">
        <v>637</v>
      </c>
      <c r="C777" s="142">
        <f t="shared" ref="C777:G777" si="169">SUM(C778:C782)</f>
        <v>0</v>
      </c>
      <c r="D777" s="142">
        <f t="shared" si="169"/>
        <v>2600</v>
      </c>
      <c r="E777" s="133">
        <f t="shared" si="161"/>
        <v>2600</v>
      </c>
      <c r="F777" s="134">
        <f t="shared" si="162"/>
        <v>0</v>
      </c>
      <c r="G777" s="142">
        <f t="shared" si="169"/>
        <v>2600</v>
      </c>
      <c r="IM777"/>
      <c r="IN777"/>
      <c r="IO777"/>
      <c r="IP777"/>
      <c r="IQ777"/>
    </row>
    <row r="778" s="33" customFormat="1" ht="15" customHeight="1" spans="1:251">
      <c r="A778" s="135">
        <v>2110401</v>
      </c>
      <c r="B778" s="137" t="s">
        <v>638</v>
      </c>
      <c r="C778" s="143"/>
      <c r="D778" s="143"/>
      <c r="E778" s="133">
        <f t="shared" si="161"/>
        <v>0</v>
      </c>
      <c r="F778" s="134">
        <f t="shared" si="162"/>
        <v>0</v>
      </c>
      <c r="G778" s="143"/>
      <c r="IM778"/>
      <c r="IN778"/>
      <c r="IO778"/>
      <c r="IP778"/>
      <c r="IQ778"/>
    </row>
    <row r="779" s="33" customFormat="1" ht="15" customHeight="1" spans="1:251">
      <c r="A779" s="135">
        <v>2110402</v>
      </c>
      <c r="B779" s="137" t="s">
        <v>639</v>
      </c>
      <c r="C779" s="143"/>
      <c r="D779" s="144">
        <v>2600</v>
      </c>
      <c r="E779" s="133">
        <f t="shared" si="161"/>
        <v>2600</v>
      </c>
      <c r="F779" s="134">
        <f t="shared" si="162"/>
        <v>0</v>
      </c>
      <c r="G779" s="144">
        <v>2600</v>
      </c>
      <c r="IM779"/>
      <c r="IN779"/>
      <c r="IO779"/>
      <c r="IP779"/>
      <c r="IQ779"/>
    </row>
    <row r="780" s="33" customFormat="1" ht="15" customHeight="1" spans="1:251">
      <c r="A780" s="135">
        <v>2110403</v>
      </c>
      <c r="B780" s="137" t="s">
        <v>640</v>
      </c>
      <c r="C780" s="143"/>
      <c r="D780" s="143"/>
      <c r="E780" s="133">
        <f t="shared" si="161"/>
        <v>0</v>
      </c>
      <c r="F780" s="134">
        <f t="shared" si="162"/>
        <v>0</v>
      </c>
      <c r="G780" s="143"/>
      <c r="IM780"/>
      <c r="IN780"/>
      <c r="IO780"/>
      <c r="IP780"/>
      <c r="IQ780"/>
    </row>
    <row r="781" s="33" customFormat="1" ht="15" customHeight="1" spans="1:251">
      <c r="A781" s="135">
        <v>2110404</v>
      </c>
      <c r="B781" s="137" t="s">
        <v>641</v>
      </c>
      <c r="C781" s="143"/>
      <c r="D781" s="143"/>
      <c r="E781" s="133">
        <f t="shared" si="161"/>
        <v>0</v>
      </c>
      <c r="F781" s="134">
        <f t="shared" si="162"/>
        <v>0</v>
      </c>
      <c r="G781" s="143"/>
      <c r="IM781"/>
      <c r="IN781"/>
      <c r="IO781"/>
      <c r="IP781"/>
      <c r="IQ781"/>
    </row>
    <row r="782" s="33" customFormat="1" ht="15" customHeight="1" spans="1:251">
      <c r="A782" s="135">
        <v>2110499</v>
      </c>
      <c r="B782" s="137" t="s">
        <v>642</v>
      </c>
      <c r="C782" s="143"/>
      <c r="D782" s="143"/>
      <c r="E782" s="133">
        <f t="shared" si="161"/>
        <v>0</v>
      </c>
      <c r="F782" s="134">
        <f t="shared" si="162"/>
        <v>0</v>
      </c>
      <c r="G782" s="143"/>
      <c r="IM782"/>
      <c r="IN782"/>
      <c r="IO782"/>
      <c r="IP782"/>
      <c r="IQ782"/>
    </row>
    <row r="783" s="33" customFormat="1" ht="15" customHeight="1" spans="1:251">
      <c r="A783" s="135">
        <v>21105</v>
      </c>
      <c r="B783" s="136" t="s">
        <v>643</v>
      </c>
      <c r="C783" s="142">
        <f t="shared" ref="C783:G783" si="170">SUM(C784:C789)</f>
        <v>0</v>
      </c>
      <c r="D783" s="142">
        <f t="shared" si="170"/>
        <v>0</v>
      </c>
      <c r="E783" s="133">
        <f t="shared" si="161"/>
        <v>0</v>
      </c>
      <c r="F783" s="134">
        <f t="shared" si="162"/>
        <v>0</v>
      </c>
      <c r="G783" s="142">
        <f t="shared" si="170"/>
        <v>0</v>
      </c>
      <c r="IM783"/>
      <c r="IN783"/>
      <c r="IO783"/>
      <c r="IP783"/>
      <c r="IQ783"/>
    </row>
    <row r="784" s="33" customFormat="1" ht="15" customHeight="1" spans="1:251">
      <c r="A784" s="135">
        <v>2110501</v>
      </c>
      <c r="B784" s="137" t="s">
        <v>644</v>
      </c>
      <c r="C784" s="143"/>
      <c r="D784" s="143"/>
      <c r="E784" s="133">
        <f t="shared" si="161"/>
        <v>0</v>
      </c>
      <c r="F784" s="134">
        <f t="shared" si="162"/>
        <v>0</v>
      </c>
      <c r="G784" s="143"/>
      <c r="IM784"/>
      <c r="IN784"/>
      <c r="IO784"/>
      <c r="IP784"/>
      <c r="IQ784"/>
    </row>
    <row r="785" s="33" customFormat="1" ht="15" customHeight="1" spans="1:251">
      <c r="A785" s="135">
        <v>2110502</v>
      </c>
      <c r="B785" s="137" t="s">
        <v>645</v>
      </c>
      <c r="C785" s="143"/>
      <c r="D785" s="143"/>
      <c r="E785" s="133">
        <f t="shared" si="161"/>
        <v>0</v>
      </c>
      <c r="F785" s="134">
        <f t="shared" si="162"/>
        <v>0</v>
      </c>
      <c r="G785" s="143"/>
      <c r="IM785"/>
      <c r="IN785"/>
      <c r="IO785"/>
      <c r="IP785"/>
      <c r="IQ785"/>
    </row>
    <row r="786" s="33" customFormat="1" ht="15" customHeight="1" spans="1:251">
      <c r="A786" s="135">
        <v>2110503</v>
      </c>
      <c r="B786" s="137" t="s">
        <v>646</v>
      </c>
      <c r="C786" s="143"/>
      <c r="D786" s="143"/>
      <c r="E786" s="133">
        <f t="shared" si="161"/>
        <v>0</v>
      </c>
      <c r="F786" s="134">
        <f t="shared" si="162"/>
        <v>0</v>
      </c>
      <c r="G786" s="143"/>
      <c r="IM786"/>
      <c r="IN786"/>
      <c r="IO786"/>
      <c r="IP786"/>
      <c r="IQ786"/>
    </row>
    <row r="787" s="33" customFormat="1" ht="15" customHeight="1" spans="1:251">
      <c r="A787" s="135">
        <v>2110506</v>
      </c>
      <c r="B787" s="137" t="s">
        <v>647</v>
      </c>
      <c r="C787" s="143"/>
      <c r="D787" s="143"/>
      <c r="E787" s="133">
        <f t="shared" si="161"/>
        <v>0</v>
      </c>
      <c r="F787" s="134">
        <f t="shared" si="162"/>
        <v>0</v>
      </c>
      <c r="G787" s="143"/>
      <c r="IM787"/>
      <c r="IN787"/>
      <c r="IO787"/>
      <c r="IP787"/>
      <c r="IQ787"/>
    </row>
    <row r="788" s="33" customFormat="1" ht="15" customHeight="1" spans="1:251">
      <c r="A788" s="135" t="s">
        <v>648</v>
      </c>
      <c r="B788" s="137" t="s">
        <v>649</v>
      </c>
      <c r="C788" s="143"/>
      <c r="D788" s="143"/>
      <c r="E788" s="133">
        <f t="shared" si="161"/>
        <v>0</v>
      </c>
      <c r="F788" s="134">
        <f t="shared" si="162"/>
        <v>0</v>
      </c>
      <c r="G788" s="143"/>
      <c r="IM788"/>
      <c r="IN788"/>
      <c r="IO788"/>
      <c r="IP788"/>
      <c r="IQ788"/>
    </row>
    <row r="789" s="33" customFormat="1" ht="15" customHeight="1" spans="1:251">
      <c r="A789" s="135">
        <v>2110599</v>
      </c>
      <c r="B789" s="137" t="s">
        <v>650</v>
      </c>
      <c r="C789" s="143"/>
      <c r="D789" s="143"/>
      <c r="E789" s="133">
        <f t="shared" si="161"/>
        <v>0</v>
      </c>
      <c r="F789" s="134">
        <f t="shared" si="162"/>
        <v>0</v>
      </c>
      <c r="G789" s="143"/>
      <c r="IM789"/>
      <c r="IN789"/>
      <c r="IO789"/>
      <c r="IP789"/>
      <c r="IQ789"/>
    </row>
    <row r="790" s="33" customFormat="1" ht="15" customHeight="1" spans="1:251">
      <c r="A790" s="135">
        <v>21106</v>
      </c>
      <c r="B790" s="136" t="s">
        <v>651</v>
      </c>
      <c r="C790" s="142">
        <f t="shared" ref="C790:G790" si="171">SUM(C791:C795)</f>
        <v>0</v>
      </c>
      <c r="D790" s="142">
        <f t="shared" si="171"/>
        <v>0</v>
      </c>
      <c r="E790" s="133">
        <f t="shared" si="161"/>
        <v>0</v>
      </c>
      <c r="F790" s="134">
        <f t="shared" si="162"/>
        <v>0</v>
      </c>
      <c r="G790" s="142">
        <f t="shared" si="171"/>
        <v>0</v>
      </c>
      <c r="IM790"/>
      <c r="IN790"/>
      <c r="IO790"/>
      <c r="IP790"/>
      <c r="IQ790"/>
    </row>
    <row r="791" s="33" customFormat="1" ht="15" customHeight="1" spans="1:251">
      <c r="A791" s="135">
        <v>2110602</v>
      </c>
      <c r="B791" s="137" t="s">
        <v>652</v>
      </c>
      <c r="C791" s="143"/>
      <c r="D791" s="143"/>
      <c r="E791" s="133">
        <f t="shared" si="161"/>
        <v>0</v>
      </c>
      <c r="F791" s="134">
        <f t="shared" si="162"/>
        <v>0</v>
      </c>
      <c r="G791" s="143"/>
      <c r="IM791"/>
      <c r="IN791"/>
      <c r="IO791"/>
      <c r="IP791"/>
      <c r="IQ791"/>
    </row>
    <row r="792" s="33" customFormat="1" ht="15" customHeight="1" spans="1:251">
      <c r="A792" s="135">
        <v>2110603</v>
      </c>
      <c r="B792" s="137" t="s">
        <v>653</v>
      </c>
      <c r="C792" s="143"/>
      <c r="D792" s="143"/>
      <c r="E792" s="133">
        <f t="shared" si="161"/>
        <v>0</v>
      </c>
      <c r="F792" s="134">
        <f t="shared" si="162"/>
        <v>0</v>
      </c>
      <c r="G792" s="143"/>
      <c r="IM792"/>
      <c r="IN792"/>
      <c r="IO792"/>
      <c r="IP792"/>
      <c r="IQ792"/>
    </row>
    <row r="793" s="33" customFormat="1" ht="15" customHeight="1" spans="1:251">
      <c r="A793" s="135">
        <v>2110604</v>
      </c>
      <c r="B793" s="137" t="s">
        <v>654</v>
      </c>
      <c r="C793" s="143"/>
      <c r="D793" s="143"/>
      <c r="E793" s="133">
        <f t="shared" si="161"/>
        <v>0</v>
      </c>
      <c r="F793" s="134">
        <f t="shared" si="162"/>
        <v>0</v>
      </c>
      <c r="G793" s="143"/>
      <c r="IM793"/>
      <c r="IN793"/>
      <c r="IO793"/>
      <c r="IP793"/>
      <c r="IQ793"/>
    </row>
    <row r="794" s="33" customFormat="1" ht="15" customHeight="1" spans="1:251">
      <c r="A794" s="135">
        <v>2110605</v>
      </c>
      <c r="B794" s="137" t="s">
        <v>655</v>
      </c>
      <c r="C794" s="143"/>
      <c r="D794" s="143"/>
      <c r="E794" s="133">
        <f t="shared" si="161"/>
        <v>0</v>
      </c>
      <c r="F794" s="134">
        <f t="shared" si="162"/>
        <v>0</v>
      </c>
      <c r="G794" s="143"/>
      <c r="IM794"/>
      <c r="IN794"/>
      <c r="IO794"/>
      <c r="IP794"/>
      <c r="IQ794"/>
    </row>
    <row r="795" s="33" customFormat="1" ht="15" customHeight="1" spans="1:251">
      <c r="A795" s="135">
        <v>2110699</v>
      </c>
      <c r="B795" s="137" t="s">
        <v>656</v>
      </c>
      <c r="C795" s="143"/>
      <c r="D795" s="143"/>
      <c r="E795" s="133">
        <f t="shared" si="161"/>
        <v>0</v>
      </c>
      <c r="F795" s="134">
        <f t="shared" si="162"/>
        <v>0</v>
      </c>
      <c r="G795" s="143"/>
      <c r="IM795"/>
      <c r="IN795"/>
      <c r="IO795"/>
      <c r="IP795"/>
      <c r="IQ795"/>
    </row>
    <row r="796" s="33" customFormat="1" ht="15" customHeight="1" spans="1:251">
      <c r="A796" s="135">
        <v>21107</v>
      </c>
      <c r="B796" s="136" t="s">
        <v>657</v>
      </c>
      <c r="C796" s="142">
        <f t="shared" ref="C796:G796" si="172">SUM(C797:C798)</f>
        <v>0</v>
      </c>
      <c r="D796" s="142">
        <f t="shared" si="172"/>
        <v>0</v>
      </c>
      <c r="E796" s="133">
        <f t="shared" si="161"/>
        <v>0</v>
      </c>
      <c r="F796" s="134">
        <f t="shared" si="162"/>
        <v>0</v>
      </c>
      <c r="G796" s="142">
        <f t="shared" si="172"/>
        <v>0</v>
      </c>
      <c r="IM796"/>
      <c r="IN796"/>
      <c r="IO796"/>
      <c r="IP796"/>
      <c r="IQ796"/>
    </row>
    <row r="797" s="33" customFormat="1" ht="15" customHeight="1" spans="1:251">
      <c r="A797" s="135">
        <v>2110704</v>
      </c>
      <c r="B797" s="137" t="s">
        <v>658</v>
      </c>
      <c r="C797" s="143"/>
      <c r="D797" s="143"/>
      <c r="E797" s="133">
        <f t="shared" si="161"/>
        <v>0</v>
      </c>
      <c r="F797" s="134">
        <f t="shared" si="162"/>
        <v>0</v>
      </c>
      <c r="G797" s="143"/>
      <c r="IM797"/>
      <c r="IN797"/>
      <c r="IO797"/>
      <c r="IP797"/>
      <c r="IQ797"/>
    </row>
    <row r="798" s="33" customFormat="1" ht="15" customHeight="1" spans="1:251">
      <c r="A798" s="135">
        <v>2110799</v>
      </c>
      <c r="B798" s="137" t="s">
        <v>659</v>
      </c>
      <c r="C798" s="143"/>
      <c r="D798" s="143"/>
      <c r="E798" s="133">
        <f t="shared" si="161"/>
        <v>0</v>
      </c>
      <c r="F798" s="134">
        <f t="shared" si="162"/>
        <v>0</v>
      </c>
      <c r="G798" s="143"/>
      <c r="IM798"/>
      <c r="IN798"/>
      <c r="IO798"/>
      <c r="IP798"/>
      <c r="IQ798"/>
    </row>
    <row r="799" s="33" customFormat="1" ht="15" customHeight="1" spans="1:251">
      <c r="A799" s="135">
        <v>21108</v>
      </c>
      <c r="B799" s="136" t="s">
        <v>660</v>
      </c>
      <c r="C799" s="142">
        <f t="shared" ref="C799:G799" si="173">SUM(C800:C801)</f>
        <v>0</v>
      </c>
      <c r="D799" s="142">
        <f t="shared" si="173"/>
        <v>0</v>
      </c>
      <c r="E799" s="133">
        <f t="shared" si="161"/>
        <v>0</v>
      </c>
      <c r="F799" s="134">
        <f t="shared" si="162"/>
        <v>0</v>
      </c>
      <c r="G799" s="142">
        <f t="shared" si="173"/>
        <v>0</v>
      </c>
      <c r="IM799"/>
      <c r="IN799"/>
      <c r="IO799"/>
      <c r="IP799"/>
      <c r="IQ799"/>
    </row>
    <row r="800" s="33" customFormat="1" ht="15" customHeight="1" spans="1:251">
      <c r="A800" s="135">
        <v>2110804</v>
      </c>
      <c r="B800" s="137" t="s">
        <v>661</v>
      </c>
      <c r="C800" s="143"/>
      <c r="D800" s="143"/>
      <c r="E800" s="133">
        <f t="shared" si="161"/>
        <v>0</v>
      </c>
      <c r="F800" s="134">
        <f t="shared" si="162"/>
        <v>0</v>
      </c>
      <c r="G800" s="143"/>
      <c r="IM800"/>
      <c r="IN800"/>
      <c r="IO800"/>
      <c r="IP800"/>
      <c r="IQ800"/>
    </row>
    <row r="801" s="33" customFormat="1" ht="15" customHeight="1" spans="1:251">
      <c r="A801" s="135">
        <v>2110899</v>
      </c>
      <c r="B801" s="137" t="s">
        <v>662</v>
      </c>
      <c r="C801" s="143"/>
      <c r="D801" s="143"/>
      <c r="E801" s="133">
        <f t="shared" si="161"/>
        <v>0</v>
      </c>
      <c r="F801" s="134">
        <f t="shared" si="162"/>
        <v>0</v>
      </c>
      <c r="G801" s="143"/>
      <c r="IM801"/>
      <c r="IN801"/>
      <c r="IO801"/>
      <c r="IP801"/>
      <c r="IQ801"/>
    </row>
    <row r="802" s="33" customFormat="1" ht="15" customHeight="1" spans="1:251">
      <c r="A802" s="135">
        <v>21109</v>
      </c>
      <c r="B802" s="136" t="s">
        <v>663</v>
      </c>
      <c r="C802" s="142">
        <f t="shared" ref="C802:G802" si="174">C803</f>
        <v>0</v>
      </c>
      <c r="D802" s="142">
        <f t="shared" si="174"/>
        <v>0</v>
      </c>
      <c r="E802" s="133">
        <f t="shared" si="161"/>
        <v>0</v>
      </c>
      <c r="F802" s="134">
        <f t="shared" si="162"/>
        <v>0</v>
      </c>
      <c r="G802" s="142">
        <f t="shared" si="174"/>
        <v>0</v>
      </c>
      <c r="IM802"/>
      <c r="IN802"/>
      <c r="IO802"/>
      <c r="IP802"/>
      <c r="IQ802"/>
    </row>
    <row r="803" s="33" customFormat="1" ht="15" customHeight="1" spans="1:251">
      <c r="A803" s="135">
        <v>2110901</v>
      </c>
      <c r="B803" s="137" t="s">
        <v>664</v>
      </c>
      <c r="C803" s="143"/>
      <c r="D803" s="143"/>
      <c r="E803" s="133">
        <f t="shared" si="161"/>
        <v>0</v>
      </c>
      <c r="F803" s="134">
        <f t="shared" si="162"/>
        <v>0</v>
      </c>
      <c r="G803" s="143"/>
      <c r="IM803"/>
      <c r="IN803"/>
      <c r="IO803"/>
      <c r="IP803"/>
      <c r="IQ803"/>
    </row>
    <row r="804" s="33" customFormat="1" ht="15" customHeight="1" spans="1:251">
      <c r="A804" s="135">
        <v>21110</v>
      </c>
      <c r="B804" s="136" t="s">
        <v>665</v>
      </c>
      <c r="C804" s="142">
        <f t="shared" ref="C804:G804" si="175">C805</f>
        <v>0</v>
      </c>
      <c r="D804" s="142">
        <f t="shared" si="175"/>
        <v>0</v>
      </c>
      <c r="E804" s="133">
        <f t="shared" si="161"/>
        <v>0</v>
      </c>
      <c r="F804" s="134">
        <f t="shared" si="162"/>
        <v>0</v>
      </c>
      <c r="G804" s="142">
        <f t="shared" si="175"/>
        <v>0</v>
      </c>
      <c r="IM804"/>
      <c r="IN804"/>
      <c r="IO804"/>
      <c r="IP804"/>
      <c r="IQ804"/>
    </row>
    <row r="805" s="33" customFormat="1" ht="15" customHeight="1" spans="1:251">
      <c r="A805" s="135">
        <v>2111001</v>
      </c>
      <c r="B805" s="137" t="s">
        <v>666</v>
      </c>
      <c r="C805" s="143"/>
      <c r="D805" s="143"/>
      <c r="E805" s="133">
        <f t="shared" si="161"/>
        <v>0</v>
      </c>
      <c r="F805" s="134">
        <f t="shared" si="162"/>
        <v>0</v>
      </c>
      <c r="G805" s="143"/>
      <c r="IM805"/>
      <c r="IN805"/>
      <c r="IO805"/>
      <c r="IP805"/>
      <c r="IQ805"/>
    </row>
    <row r="806" s="33" customFormat="1" ht="15" customHeight="1" spans="1:251">
      <c r="A806" s="135">
        <v>21111</v>
      </c>
      <c r="B806" s="136" t="s">
        <v>667</v>
      </c>
      <c r="C806" s="142">
        <f t="shared" ref="C806:G806" si="176">SUM(C807:C811)</f>
        <v>0</v>
      </c>
      <c r="D806" s="142">
        <f t="shared" si="176"/>
        <v>0</v>
      </c>
      <c r="E806" s="133">
        <f t="shared" si="161"/>
        <v>0</v>
      </c>
      <c r="F806" s="134">
        <f t="shared" si="162"/>
        <v>0</v>
      </c>
      <c r="G806" s="142">
        <f t="shared" si="176"/>
        <v>0</v>
      </c>
      <c r="IM806"/>
      <c r="IN806"/>
      <c r="IO806"/>
      <c r="IP806"/>
      <c r="IQ806"/>
    </row>
    <row r="807" s="33" customFormat="1" ht="15" customHeight="1" spans="1:251">
      <c r="A807" s="135">
        <v>2111101</v>
      </c>
      <c r="B807" s="137" t="s">
        <v>668</v>
      </c>
      <c r="C807" s="143"/>
      <c r="D807" s="143"/>
      <c r="E807" s="133">
        <f t="shared" si="161"/>
        <v>0</v>
      </c>
      <c r="F807" s="134">
        <f t="shared" si="162"/>
        <v>0</v>
      </c>
      <c r="G807" s="143"/>
      <c r="IM807"/>
      <c r="IN807"/>
      <c r="IO807"/>
      <c r="IP807"/>
      <c r="IQ807"/>
    </row>
    <row r="808" s="33" customFormat="1" ht="15" customHeight="1" spans="1:251">
      <c r="A808" s="135">
        <v>2111102</v>
      </c>
      <c r="B808" s="137" t="s">
        <v>669</v>
      </c>
      <c r="C808" s="143"/>
      <c r="D808" s="143"/>
      <c r="E808" s="133">
        <f t="shared" ref="E808:E871" si="177">D808-C808</f>
        <v>0</v>
      </c>
      <c r="F808" s="134">
        <f t="shared" ref="F808:F871" si="178">IF(C808=0,,E808/C808*100)</f>
        <v>0</v>
      </c>
      <c r="G808" s="143"/>
      <c r="IM808"/>
      <c r="IN808"/>
      <c r="IO808"/>
      <c r="IP808"/>
      <c r="IQ808"/>
    </row>
    <row r="809" s="33" customFormat="1" ht="15" customHeight="1" spans="1:251">
      <c r="A809" s="135">
        <v>2111103</v>
      </c>
      <c r="B809" s="137" t="s">
        <v>670</v>
      </c>
      <c r="C809" s="143"/>
      <c r="D809" s="143"/>
      <c r="E809" s="133">
        <f t="shared" si="177"/>
        <v>0</v>
      </c>
      <c r="F809" s="134">
        <f t="shared" si="178"/>
        <v>0</v>
      </c>
      <c r="G809" s="143"/>
      <c r="IM809"/>
      <c r="IN809"/>
      <c r="IO809"/>
      <c r="IP809"/>
      <c r="IQ809"/>
    </row>
    <row r="810" s="33" customFormat="1" ht="15" customHeight="1" spans="1:251">
      <c r="A810" s="135">
        <v>2111104</v>
      </c>
      <c r="B810" s="137" t="s">
        <v>671</v>
      </c>
      <c r="C810" s="143"/>
      <c r="D810" s="143"/>
      <c r="E810" s="133">
        <f t="shared" si="177"/>
        <v>0</v>
      </c>
      <c r="F810" s="134">
        <f t="shared" si="178"/>
        <v>0</v>
      </c>
      <c r="G810" s="143"/>
      <c r="IM810"/>
      <c r="IN810"/>
      <c r="IO810"/>
      <c r="IP810"/>
      <c r="IQ810"/>
    </row>
    <row r="811" s="33" customFormat="1" ht="15" customHeight="1" spans="1:251">
      <c r="A811" s="135">
        <v>2111199</v>
      </c>
      <c r="B811" s="137" t="s">
        <v>672</v>
      </c>
      <c r="C811" s="143"/>
      <c r="D811" s="143"/>
      <c r="E811" s="133">
        <f t="shared" si="177"/>
        <v>0</v>
      </c>
      <c r="F811" s="134">
        <f t="shared" si="178"/>
        <v>0</v>
      </c>
      <c r="G811" s="143"/>
      <c r="IM811"/>
      <c r="IN811"/>
      <c r="IO811"/>
      <c r="IP811"/>
      <c r="IQ811"/>
    </row>
    <row r="812" s="33" customFormat="1" ht="15" customHeight="1" spans="1:251">
      <c r="A812" s="135">
        <v>21112</v>
      </c>
      <c r="B812" s="136" t="s">
        <v>673</v>
      </c>
      <c r="C812" s="143">
        <f t="shared" ref="C812:G812" si="179">C813</f>
        <v>0</v>
      </c>
      <c r="D812" s="143">
        <f t="shared" si="179"/>
        <v>0</v>
      </c>
      <c r="E812" s="133">
        <f t="shared" si="177"/>
        <v>0</v>
      </c>
      <c r="F812" s="134">
        <f t="shared" si="178"/>
        <v>0</v>
      </c>
      <c r="G812" s="143">
        <f t="shared" si="179"/>
        <v>0</v>
      </c>
      <c r="IM812"/>
      <c r="IN812"/>
      <c r="IO812"/>
      <c r="IP812"/>
      <c r="IQ812"/>
    </row>
    <row r="813" s="33" customFormat="1" ht="15" customHeight="1" spans="1:251">
      <c r="A813" s="135">
        <v>2111201</v>
      </c>
      <c r="B813" s="137" t="s">
        <v>674</v>
      </c>
      <c r="C813" s="143"/>
      <c r="D813" s="143"/>
      <c r="E813" s="133">
        <f t="shared" si="177"/>
        <v>0</v>
      </c>
      <c r="F813" s="134">
        <f t="shared" si="178"/>
        <v>0</v>
      </c>
      <c r="G813" s="143"/>
      <c r="IM813"/>
      <c r="IN813"/>
      <c r="IO813"/>
      <c r="IP813"/>
      <c r="IQ813"/>
    </row>
    <row r="814" s="33" customFormat="1" ht="15" customHeight="1" spans="1:251">
      <c r="A814" s="135">
        <v>21113</v>
      </c>
      <c r="B814" s="136" t="s">
        <v>675</v>
      </c>
      <c r="C814" s="142">
        <f t="shared" ref="C814:G814" si="180">C815</f>
        <v>0</v>
      </c>
      <c r="D814" s="142">
        <f t="shared" si="180"/>
        <v>0</v>
      </c>
      <c r="E814" s="133">
        <f t="shared" si="177"/>
        <v>0</v>
      </c>
      <c r="F814" s="134">
        <f t="shared" si="178"/>
        <v>0</v>
      </c>
      <c r="G814" s="142">
        <f t="shared" si="180"/>
        <v>0</v>
      </c>
      <c r="IM814"/>
      <c r="IN814"/>
      <c r="IO814"/>
      <c r="IP814"/>
      <c r="IQ814"/>
    </row>
    <row r="815" s="33" customFormat="1" ht="15" customHeight="1" spans="1:251">
      <c r="A815" s="135">
        <v>2111301</v>
      </c>
      <c r="B815" s="137" t="s">
        <v>676</v>
      </c>
      <c r="C815" s="143"/>
      <c r="D815" s="143"/>
      <c r="E815" s="133">
        <f t="shared" si="177"/>
        <v>0</v>
      </c>
      <c r="F815" s="134">
        <f t="shared" si="178"/>
        <v>0</v>
      </c>
      <c r="G815" s="143"/>
      <c r="IM815"/>
      <c r="IN815"/>
      <c r="IO815"/>
      <c r="IP815"/>
      <c r="IQ815"/>
    </row>
    <row r="816" s="33" customFormat="1" ht="15" customHeight="1" spans="1:251">
      <c r="A816" s="135">
        <v>21114</v>
      </c>
      <c r="B816" s="136" t="s">
        <v>677</v>
      </c>
      <c r="C816" s="142">
        <f t="shared" ref="C816:G816" si="181">SUM(C817:C830)</f>
        <v>0</v>
      </c>
      <c r="D816" s="142">
        <f t="shared" si="181"/>
        <v>0</v>
      </c>
      <c r="E816" s="133">
        <f t="shared" si="177"/>
        <v>0</v>
      </c>
      <c r="F816" s="134">
        <f t="shared" si="178"/>
        <v>0</v>
      </c>
      <c r="G816" s="142">
        <f t="shared" si="181"/>
        <v>0</v>
      </c>
      <c r="IM816"/>
      <c r="IN816"/>
      <c r="IO816"/>
      <c r="IP816"/>
      <c r="IQ816"/>
    </row>
    <row r="817" s="33" customFormat="1" ht="15" customHeight="1" spans="1:251">
      <c r="A817" s="135">
        <v>2111401</v>
      </c>
      <c r="B817" s="137" t="s">
        <v>63</v>
      </c>
      <c r="C817" s="143"/>
      <c r="D817" s="143"/>
      <c r="E817" s="133">
        <f t="shared" si="177"/>
        <v>0</v>
      </c>
      <c r="F817" s="134">
        <f t="shared" si="178"/>
        <v>0</v>
      </c>
      <c r="G817" s="143"/>
      <c r="IM817"/>
      <c r="IN817"/>
      <c r="IO817"/>
      <c r="IP817"/>
      <c r="IQ817"/>
    </row>
    <row r="818" s="33" customFormat="1" ht="15" customHeight="1" spans="1:251">
      <c r="A818" s="135">
        <v>2111402</v>
      </c>
      <c r="B818" s="137" t="s">
        <v>64</v>
      </c>
      <c r="C818" s="143"/>
      <c r="D818" s="143"/>
      <c r="E818" s="133">
        <f t="shared" si="177"/>
        <v>0</v>
      </c>
      <c r="F818" s="134">
        <f t="shared" si="178"/>
        <v>0</v>
      </c>
      <c r="G818" s="143"/>
      <c r="IM818"/>
      <c r="IN818"/>
      <c r="IO818"/>
      <c r="IP818"/>
      <c r="IQ818"/>
    </row>
    <row r="819" s="33" customFormat="1" ht="15" customHeight="1" spans="1:251">
      <c r="A819" s="135">
        <v>2111403</v>
      </c>
      <c r="B819" s="137" t="s">
        <v>65</v>
      </c>
      <c r="C819" s="143"/>
      <c r="D819" s="143"/>
      <c r="E819" s="133">
        <f t="shared" si="177"/>
        <v>0</v>
      </c>
      <c r="F819" s="134">
        <f t="shared" si="178"/>
        <v>0</v>
      </c>
      <c r="G819" s="143"/>
      <c r="IM819"/>
      <c r="IN819"/>
      <c r="IO819"/>
      <c r="IP819"/>
      <c r="IQ819"/>
    </row>
    <row r="820" s="33" customFormat="1" ht="15" customHeight="1" spans="1:251">
      <c r="A820" s="135">
        <v>2111404</v>
      </c>
      <c r="B820" s="137" t="s">
        <v>678</v>
      </c>
      <c r="C820" s="143"/>
      <c r="D820" s="143"/>
      <c r="E820" s="133">
        <f t="shared" si="177"/>
        <v>0</v>
      </c>
      <c r="F820" s="134">
        <f t="shared" si="178"/>
        <v>0</v>
      </c>
      <c r="G820" s="143"/>
      <c r="IM820"/>
      <c r="IN820"/>
      <c r="IO820"/>
      <c r="IP820"/>
      <c r="IQ820"/>
    </row>
    <row r="821" s="33" customFormat="1" ht="15" customHeight="1" spans="1:251">
      <c r="A821" s="135">
        <v>2111405</v>
      </c>
      <c r="B821" s="137" t="s">
        <v>679</v>
      </c>
      <c r="C821" s="143"/>
      <c r="D821" s="143"/>
      <c r="E821" s="133">
        <f t="shared" si="177"/>
        <v>0</v>
      </c>
      <c r="F821" s="134">
        <f t="shared" si="178"/>
        <v>0</v>
      </c>
      <c r="G821" s="143"/>
      <c r="IM821"/>
      <c r="IN821"/>
      <c r="IO821"/>
      <c r="IP821"/>
      <c r="IQ821"/>
    </row>
    <row r="822" s="33" customFormat="1" ht="15" customHeight="1" spans="1:251">
      <c r="A822" s="135">
        <v>2111406</v>
      </c>
      <c r="B822" s="137" t="s">
        <v>680</v>
      </c>
      <c r="C822" s="143"/>
      <c r="D822" s="143"/>
      <c r="E822" s="133">
        <f t="shared" si="177"/>
        <v>0</v>
      </c>
      <c r="F822" s="134">
        <f t="shared" si="178"/>
        <v>0</v>
      </c>
      <c r="G822" s="143"/>
      <c r="IM822"/>
      <c r="IN822"/>
      <c r="IO822"/>
      <c r="IP822"/>
      <c r="IQ822"/>
    </row>
    <row r="823" s="33" customFormat="1" ht="15" customHeight="1" spans="1:251">
      <c r="A823" s="135">
        <v>2111407</v>
      </c>
      <c r="B823" s="137" t="s">
        <v>681</v>
      </c>
      <c r="C823" s="143"/>
      <c r="D823" s="143"/>
      <c r="E823" s="133">
        <f t="shared" si="177"/>
        <v>0</v>
      </c>
      <c r="F823" s="134">
        <f t="shared" si="178"/>
        <v>0</v>
      </c>
      <c r="G823" s="143"/>
      <c r="IM823"/>
      <c r="IN823"/>
      <c r="IO823"/>
      <c r="IP823"/>
      <c r="IQ823"/>
    </row>
    <row r="824" s="33" customFormat="1" ht="15" customHeight="1" spans="1:251">
      <c r="A824" s="135">
        <v>2111408</v>
      </c>
      <c r="B824" s="137" t="s">
        <v>682</v>
      </c>
      <c r="C824" s="143"/>
      <c r="D824" s="143"/>
      <c r="E824" s="133">
        <f t="shared" si="177"/>
        <v>0</v>
      </c>
      <c r="F824" s="134">
        <f t="shared" si="178"/>
        <v>0</v>
      </c>
      <c r="G824" s="143"/>
      <c r="IM824"/>
      <c r="IN824"/>
      <c r="IO824"/>
      <c r="IP824"/>
      <c r="IQ824"/>
    </row>
    <row r="825" s="33" customFormat="1" ht="15" customHeight="1" spans="1:251">
      <c r="A825" s="135">
        <v>2111409</v>
      </c>
      <c r="B825" s="137" t="s">
        <v>683</v>
      </c>
      <c r="C825" s="143"/>
      <c r="D825" s="143"/>
      <c r="E825" s="133">
        <f t="shared" si="177"/>
        <v>0</v>
      </c>
      <c r="F825" s="134">
        <f t="shared" si="178"/>
        <v>0</v>
      </c>
      <c r="G825" s="143"/>
      <c r="IM825"/>
      <c r="IN825"/>
      <c r="IO825"/>
      <c r="IP825"/>
      <c r="IQ825"/>
    </row>
    <row r="826" s="33" customFormat="1" ht="15" customHeight="1" spans="1:251">
      <c r="A826" s="135">
        <v>2111410</v>
      </c>
      <c r="B826" s="137" t="s">
        <v>684</v>
      </c>
      <c r="C826" s="143"/>
      <c r="D826" s="143"/>
      <c r="E826" s="133">
        <f t="shared" si="177"/>
        <v>0</v>
      </c>
      <c r="F826" s="134">
        <f t="shared" si="178"/>
        <v>0</v>
      </c>
      <c r="G826" s="143"/>
      <c r="IM826"/>
      <c r="IN826"/>
      <c r="IO826"/>
      <c r="IP826"/>
      <c r="IQ826"/>
    </row>
    <row r="827" s="33" customFormat="1" ht="15" customHeight="1" spans="1:251">
      <c r="A827" s="135">
        <v>2111411</v>
      </c>
      <c r="B827" s="137" t="s">
        <v>105</v>
      </c>
      <c r="C827" s="143"/>
      <c r="D827" s="143"/>
      <c r="E827" s="133">
        <f t="shared" si="177"/>
        <v>0</v>
      </c>
      <c r="F827" s="134">
        <f t="shared" si="178"/>
        <v>0</v>
      </c>
      <c r="G827" s="143"/>
      <c r="IM827"/>
      <c r="IN827"/>
      <c r="IO827"/>
      <c r="IP827"/>
      <c r="IQ827"/>
    </row>
    <row r="828" s="33" customFormat="1" ht="15" customHeight="1" spans="1:251">
      <c r="A828" s="135">
        <v>2111413</v>
      </c>
      <c r="B828" s="137" t="s">
        <v>685</v>
      </c>
      <c r="C828" s="143"/>
      <c r="D828" s="143"/>
      <c r="E828" s="133">
        <f t="shared" si="177"/>
        <v>0</v>
      </c>
      <c r="F828" s="134">
        <f t="shared" si="178"/>
        <v>0</v>
      </c>
      <c r="G828" s="143"/>
      <c r="IM828"/>
      <c r="IN828"/>
      <c r="IO828"/>
      <c r="IP828"/>
      <c r="IQ828"/>
    </row>
    <row r="829" s="33" customFormat="1" ht="15" customHeight="1" spans="1:251">
      <c r="A829" s="135">
        <v>2111450</v>
      </c>
      <c r="B829" s="137" t="s">
        <v>72</v>
      </c>
      <c r="C829" s="143"/>
      <c r="D829" s="143"/>
      <c r="E829" s="133">
        <f t="shared" si="177"/>
        <v>0</v>
      </c>
      <c r="F829" s="134">
        <f t="shared" si="178"/>
        <v>0</v>
      </c>
      <c r="G829" s="143"/>
      <c r="IM829"/>
      <c r="IN829"/>
      <c r="IO829"/>
      <c r="IP829"/>
      <c r="IQ829"/>
    </row>
    <row r="830" s="33" customFormat="1" ht="15" customHeight="1" spans="1:251">
      <c r="A830" s="135">
        <v>2111499</v>
      </c>
      <c r="B830" s="137" t="s">
        <v>686</v>
      </c>
      <c r="C830" s="143"/>
      <c r="D830" s="143"/>
      <c r="E830" s="133">
        <f t="shared" si="177"/>
        <v>0</v>
      </c>
      <c r="F830" s="134">
        <f t="shared" si="178"/>
        <v>0</v>
      </c>
      <c r="G830" s="143"/>
      <c r="IM830"/>
      <c r="IN830"/>
      <c r="IO830"/>
      <c r="IP830"/>
      <c r="IQ830"/>
    </row>
    <row r="831" s="33" customFormat="1" ht="15" customHeight="1" spans="1:251">
      <c r="A831" s="135">
        <v>21199</v>
      </c>
      <c r="B831" s="136" t="s">
        <v>687</v>
      </c>
      <c r="C831" s="142">
        <f t="shared" ref="C831:G831" si="182">C832</f>
        <v>0</v>
      </c>
      <c r="D831" s="142">
        <f t="shared" si="182"/>
        <v>0</v>
      </c>
      <c r="E831" s="133">
        <f t="shared" si="177"/>
        <v>0</v>
      </c>
      <c r="F831" s="134">
        <f t="shared" si="178"/>
        <v>0</v>
      </c>
      <c r="G831" s="142">
        <f t="shared" si="182"/>
        <v>0</v>
      </c>
      <c r="IM831"/>
      <c r="IN831"/>
      <c r="IO831"/>
      <c r="IP831"/>
      <c r="IQ831"/>
    </row>
    <row r="832" s="33" customFormat="1" ht="15" customHeight="1" spans="1:251">
      <c r="A832" s="135">
        <v>2119901</v>
      </c>
      <c r="B832" s="137" t="s">
        <v>688</v>
      </c>
      <c r="C832" s="143"/>
      <c r="D832" s="143"/>
      <c r="E832" s="133">
        <f t="shared" si="177"/>
        <v>0</v>
      </c>
      <c r="F832" s="134">
        <f t="shared" si="178"/>
        <v>0</v>
      </c>
      <c r="G832" s="143"/>
      <c r="IM832"/>
      <c r="IN832"/>
      <c r="IO832"/>
      <c r="IP832"/>
      <c r="IQ832"/>
    </row>
    <row r="833" s="33" customFormat="1" ht="15" customHeight="1" spans="1:251">
      <c r="A833" s="135">
        <v>212</v>
      </c>
      <c r="B833" s="136" t="s">
        <v>689</v>
      </c>
      <c r="C833" s="142">
        <f t="shared" ref="C833:G833" si="183">C834+C845+C847+C850+C852+C854</f>
        <v>6557</v>
      </c>
      <c r="D833" s="142">
        <f t="shared" si="183"/>
        <v>7589</v>
      </c>
      <c r="E833" s="133">
        <f t="shared" si="177"/>
        <v>1032</v>
      </c>
      <c r="F833" s="134">
        <f t="shared" si="178"/>
        <v>15.7389049870368</v>
      </c>
      <c r="G833" s="142">
        <f t="shared" si="183"/>
        <v>7589</v>
      </c>
      <c r="IM833"/>
      <c r="IN833"/>
      <c r="IO833"/>
      <c r="IP833"/>
      <c r="IQ833"/>
    </row>
    <row r="834" s="33" customFormat="1" ht="15" customHeight="1" spans="1:251">
      <c r="A834" s="135">
        <v>21201</v>
      </c>
      <c r="B834" s="136" t="s">
        <v>690</v>
      </c>
      <c r="C834" s="142">
        <f t="shared" ref="C834:G834" si="184">SUM(C835:C844)</f>
        <v>590</v>
      </c>
      <c r="D834" s="142">
        <f t="shared" si="184"/>
        <v>487</v>
      </c>
      <c r="E834" s="133">
        <f t="shared" si="177"/>
        <v>-103</v>
      </c>
      <c r="F834" s="134">
        <f t="shared" si="178"/>
        <v>-17.4576271186441</v>
      </c>
      <c r="G834" s="142">
        <f t="shared" si="184"/>
        <v>487</v>
      </c>
      <c r="IM834"/>
      <c r="IN834"/>
      <c r="IO834"/>
      <c r="IP834"/>
      <c r="IQ834"/>
    </row>
    <row r="835" s="33" customFormat="1" ht="15" customHeight="1" spans="1:251">
      <c r="A835" s="135">
        <v>2120101</v>
      </c>
      <c r="B835" s="137" t="s">
        <v>63</v>
      </c>
      <c r="C835" s="111">
        <v>113</v>
      </c>
      <c r="D835" s="143">
        <v>106</v>
      </c>
      <c r="E835" s="133">
        <f t="shared" si="177"/>
        <v>-7</v>
      </c>
      <c r="F835" s="134">
        <f t="shared" si="178"/>
        <v>-6.19469026548673</v>
      </c>
      <c r="G835" s="143">
        <v>106</v>
      </c>
      <c r="IM835"/>
      <c r="IN835"/>
      <c r="IO835"/>
      <c r="IP835"/>
      <c r="IQ835"/>
    </row>
    <row r="836" s="33" customFormat="1" ht="15" customHeight="1" spans="1:251">
      <c r="A836" s="135">
        <v>2120102</v>
      </c>
      <c r="B836" s="137" t="s">
        <v>64</v>
      </c>
      <c r="C836" s="111"/>
      <c r="D836" s="143"/>
      <c r="E836" s="133">
        <f t="shared" si="177"/>
        <v>0</v>
      </c>
      <c r="F836" s="134">
        <f t="shared" si="178"/>
        <v>0</v>
      </c>
      <c r="G836" s="143"/>
      <c r="IM836"/>
      <c r="IN836"/>
      <c r="IO836"/>
      <c r="IP836"/>
      <c r="IQ836"/>
    </row>
    <row r="837" s="33" customFormat="1" ht="15" customHeight="1" spans="1:251">
      <c r="A837" s="135">
        <v>2120103</v>
      </c>
      <c r="B837" s="137" t="s">
        <v>65</v>
      </c>
      <c r="C837" s="111"/>
      <c r="D837" s="143"/>
      <c r="E837" s="133">
        <f t="shared" si="177"/>
        <v>0</v>
      </c>
      <c r="F837" s="134">
        <f t="shared" si="178"/>
        <v>0</v>
      </c>
      <c r="G837" s="143"/>
      <c r="IM837"/>
      <c r="IN837"/>
      <c r="IO837"/>
      <c r="IP837"/>
      <c r="IQ837"/>
    </row>
    <row r="838" s="33" customFormat="1" ht="15" customHeight="1" spans="1:251">
      <c r="A838" s="135">
        <v>2120104</v>
      </c>
      <c r="B838" s="137" t="s">
        <v>691</v>
      </c>
      <c r="C838" s="111">
        <v>244</v>
      </c>
      <c r="D838" s="144">
        <v>329</v>
      </c>
      <c r="E838" s="133">
        <f t="shared" si="177"/>
        <v>85</v>
      </c>
      <c r="F838" s="134">
        <f t="shared" si="178"/>
        <v>34.8360655737705</v>
      </c>
      <c r="G838" s="144">
        <v>329</v>
      </c>
      <c r="IM838"/>
      <c r="IN838"/>
      <c r="IO838"/>
      <c r="IP838"/>
      <c r="IQ838"/>
    </row>
    <row r="839" s="33" customFormat="1" ht="15" customHeight="1" spans="1:251">
      <c r="A839" s="135">
        <v>2120105</v>
      </c>
      <c r="B839" s="137" t="s">
        <v>692</v>
      </c>
      <c r="C839" s="111"/>
      <c r="D839" s="143"/>
      <c r="E839" s="133">
        <f t="shared" si="177"/>
        <v>0</v>
      </c>
      <c r="F839" s="134">
        <f t="shared" si="178"/>
        <v>0</v>
      </c>
      <c r="G839" s="143"/>
      <c r="IM839"/>
      <c r="IN839"/>
      <c r="IO839"/>
      <c r="IP839"/>
      <c r="IQ839"/>
    </row>
    <row r="840" s="33" customFormat="1" ht="15" customHeight="1" spans="1:251">
      <c r="A840" s="135">
        <v>2120106</v>
      </c>
      <c r="B840" s="137" t="s">
        <v>693</v>
      </c>
      <c r="C840" s="111">
        <v>54</v>
      </c>
      <c r="D840" s="143">
        <v>52</v>
      </c>
      <c r="E840" s="133">
        <f t="shared" si="177"/>
        <v>-2</v>
      </c>
      <c r="F840" s="134">
        <f t="shared" si="178"/>
        <v>-3.7037037037037</v>
      </c>
      <c r="G840" s="143">
        <v>52</v>
      </c>
      <c r="IM840"/>
      <c r="IN840"/>
      <c r="IO840"/>
      <c r="IP840"/>
      <c r="IQ840"/>
    </row>
    <row r="841" s="33" customFormat="1" ht="15" customHeight="1" spans="1:251">
      <c r="A841" s="135">
        <v>2120107</v>
      </c>
      <c r="B841" s="137" t="s">
        <v>694</v>
      </c>
      <c r="C841" s="143"/>
      <c r="D841" s="143"/>
      <c r="E841" s="133">
        <f t="shared" si="177"/>
        <v>0</v>
      </c>
      <c r="F841" s="134">
        <f t="shared" si="178"/>
        <v>0</v>
      </c>
      <c r="G841" s="143"/>
      <c r="IM841"/>
      <c r="IN841"/>
      <c r="IO841"/>
      <c r="IP841"/>
      <c r="IQ841"/>
    </row>
    <row r="842" s="33" customFormat="1" ht="15" customHeight="1" spans="1:251">
      <c r="A842" s="135">
        <v>2120109</v>
      </c>
      <c r="B842" s="137" t="s">
        <v>695</v>
      </c>
      <c r="C842" s="143"/>
      <c r="D842" s="143"/>
      <c r="E842" s="133">
        <f t="shared" si="177"/>
        <v>0</v>
      </c>
      <c r="F842" s="134">
        <f t="shared" si="178"/>
        <v>0</v>
      </c>
      <c r="G842" s="143"/>
      <c r="IM842"/>
      <c r="IN842"/>
      <c r="IO842"/>
      <c r="IP842"/>
      <c r="IQ842"/>
    </row>
    <row r="843" s="33" customFormat="1" ht="15" customHeight="1" spans="1:251">
      <c r="A843" s="135">
        <v>2120110</v>
      </c>
      <c r="B843" s="137" t="s">
        <v>696</v>
      </c>
      <c r="C843" s="143"/>
      <c r="D843" s="143"/>
      <c r="E843" s="133">
        <f t="shared" si="177"/>
        <v>0</v>
      </c>
      <c r="F843" s="134">
        <f t="shared" si="178"/>
        <v>0</v>
      </c>
      <c r="G843" s="143"/>
      <c r="IM843"/>
      <c r="IN843"/>
      <c r="IO843"/>
      <c r="IP843"/>
      <c r="IQ843"/>
    </row>
    <row r="844" s="33" customFormat="1" ht="15" customHeight="1" spans="1:251">
      <c r="A844" s="135">
        <v>2120199</v>
      </c>
      <c r="B844" s="137" t="s">
        <v>697</v>
      </c>
      <c r="C844" s="143">
        <v>179</v>
      </c>
      <c r="D844" s="143"/>
      <c r="E844" s="133">
        <f t="shared" si="177"/>
        <v>-179</v>
      </c>
      <c r="F844" s="134">
        <f t="shared" si="178"/>
        <v>-100</v>
      </c>
      <c r="G844" s="143"/>
      <c r="IM844"/>
      <c r="IN844"/>
      <c r="IO844"/>
      <c r="IP844"/>
      <c r="IQ844"/>
    </row>
    <row r="845" s="33" customFormat="1" ht="15" customHeight="1" spans="1:251">
      <c r="A845" s="135">
        <v>21202</v>
      </c>
      <c r="B845" s="136" t="s">
        <v>698</v>
      </c>
      <c r="C845" s="142">
        <f t="shared" ref="C845:G845" si="185">C846</f>
        <v>0</v>
      </c>
      <c r="D845" s="142">
        <f t="shared" si="185"/>
        <v>0</v>
      </c>
      <c r="E845" s="133">
        <f t="shared" si="177"/>
        <v>0</v>
      </c>
      <c r="F845" s="134">
        <f t="shared" si="178"/>
        <v>0</v>
      </c>
      <c r="G845" s="142">
        <f t="shared" si="185"/>
        <v>0</v>
      </c>
      <c r="IM845"/>
      <c r="IN845"/>
      <c r="IO845"/>
      <c r="IP845"/>
      <c r="IQ845"/>
    </row>
    <row r="846" s="33" customFormat="1" ht="15" customHeight="1" spans="1:251">
      <c r="A846" s="135">
        <v>2120201</v>
      </c>
      <c r="B846" s="137" t="s">
        <v>699</v>
      </c>
      <c r="C846" s="143"/>
      <c r="D846" s="143"/>
      <c r="E846" s="133">
        <f t="shared" si="177"/>
        <v>0</v>
      </c>
      <c r="F846" s="134">
        <f t="shared" si="178"/>
        <v>0</v>
      </c>
      <c r="G846" s="143"/>
      <c r="IM846"/>
      <c r="IN846"/>
      <c r="IO846"/>
      <c r="IP846"/>
      <c r="IQ846"/>
    </row>
    <row r="847" s="33" customFormat="1" ht="15" customHeight="1" spans="1:251">
      <c r="A847" s="135">
        <v>21203</v>
      </c>
      <c r="B847" s="136" t="s">
        <v>700</v>
      </c>
      <c r="C847" s="142">
        <f t="shared" ref="C847:G847" si="186">SUM(C848:C849)</f>
        <v>3414</v>
      </c>
      <c r="D847" s="142">
        <f t="shared" si="186"/>
        <v>3972</v>
      </c>
      <c r="E847" s="133">
        <f t="shared" si="177"/>
        <v>558</v>
      </c>
      <c r="F847" s="134">
        <f t="shared" si="178"/>
        <v>16.3444639718805</v>
      </c>
      <c r="G847" s="142">
        <f t="shared" si="186"/>
        <v>3972</v>
      </c>
      <c r="IM847"/>
      <c r="IN847"/>
      <c r="IO847"/>
      <c r="IP847"/>
      <c r="IQ847"/>
    </row>
    <row r="848" s="33" customFormat="1" ht="15" customHeight="1" spans="1:251">
      <c r="A848" s="135">
        <v>2120303</v>
      </c>
      <c r="B848" s="137" t="s">
        <v>701</v>
      </c>
      <c r="C848" s="143"/>
      <c r="D848" s="143">
        <v>20</v>
      </c>
      <c r="E848" s="133">
        <f t="shared" si="177"/>
        <v>20</v>
      </c>
      <c r="F848" s="134">
        <f t="shared" si="178"/>
        <v>0</v>
      </c>
      <c r="G848" s="143">
        <v>20</v>
      </c>
      <c r="IM848"/>
      <c r="IN848"/>
      <c r="IO848"/>
      <c r="IP848"/>
      <c r="IQ848"/>
    </row>
    <row r="849" s="33" customFormat="1" ht="15" customHeight="1" spans="1:251">
      <c r="A849" s="135">
        <v>2120399</v>
      </c>
      <c r="B849" s="137" t="s">
        <v>702</v>
      </c>
      <c r="C849" s="143">
        <v>3414</v>
      </c>
      <c r="D849" s="143">
        <v>3952</v>
      </c>
      <c r="E849" s="133">
        <f t="shared" si="177"/>
        <v>538</v>
      </c>
      <c r="F849" s="134">
        <f t="shared" si="178"/>
        <v>15.7586408904511</v>
      </c>
      <c r="G849" s="143">
        <v>3952</v>
      </c>
      <c r="IM849"/>
      <c r="IN849"/>
      <c r="IO849"/>
      <c r="IP849"/>
      <c r="IQ849"/>
    </row>
    <row r="850" s="33" customFormat="1" ht="15" customHeight="1" spans="1:251">
      <c r="A850" s="135">
        <v>21205</v>
      </c>
      <c r="B850" s="136" t="s">
        <v>703</v>
      </c>
      <c r="C850" s="142">
        <f t="shared" ref="C850:G850" si="187">C851</f>
        <v>2377</v>
      </c>
      <c r="D850" s="142">
        <f t="shared" si="187"/>
        <v>2943</v>
      </c>
      <c r="E850" s="133">
        <f t="shared" si="177"/>
        <v>566</v>
      </c>
      <c r="F850" s="134">
        <f t="shared" si="178"/>
        <v>23.8115271350442</v>
      </c>
      <c r="G850" s="142">
        <f t="shared" si="187"/>
        <v>2943</v>
      </c>
      <c r="IM850"/>
      <c r="IN850"/>
      <c r="IO850"/>
      <c r="IP850"/>
      <c r="IQ850"/>
    </row>
    <row r="851" s="33" customFormat="1" ht="15" customHeight="1" spans="1:251">
      <c r="A851" s="135">
        <v>2120501</v>
      </c>
      <c r="B851" s="137" t="s">
        <v>704</v>
      </c>
      <c r="C851" s="143">
        <v>2377</v>
      </c>
      <c r="D851" s="143">
        <v>2943</v>
      </c>
      <c r="E851" s="133">
        <f t="shared" si="177"/>
        <v>566</v>
      </c>
      <c r="F851" s="134">
        <f t="shared" si="178"/>
        <v>23.8115271350442</v>
      </c>
      <c r="G851" s="143">
        <v>2943</v>
      </c>
      <c r="IM851"/>
      <c r="IN851"/>
      <c r="IO851"/>
      <c r="IP851"/>
      <c r="IQ851"/>
    </row>
    <row r="852" s="33" customFormat="1" ht="15" customHeight="1" spans="1:251">
      <c r="A852" s="135">
        <v>21206</v>
      </c>
      <c r="B852" s="136" t="s">
        <v>705</v>
      </c>
      <c r="C852" s="142">
        <f t="shared" ref="C852:G852" si="188">C853</f>
        <v>108</v>
      </c>
      <c r="D852" s="142">
        <f t="shared" si="188"/>
        <v>111</v>
      </c>
      <c r="E852" s="133">
        <f t="shared" si="177"/>
        <v>3</v>
      </c>
      <c r="F852" s="134">
        <f t="shared" si="178"/>
        <v>2.77777777777778</v>
      </c>
      <c r="G852" s="142">
        <f t="shared" si="188"/>
        <v>111</v>
      </c>
      <c r="IM852"/>
      <c r="IN852"/>
      <c r="IO852"/>
      <c r="IP852"/>
      <c r="IQ852"/>
    </row>
    <row r="853" s="33" customFormat="1" ht="15" customHeight="1" spans="1:251">
      <c r="A853" s="135">
        <v>2120601</v>
      </c>
      <c r="B853" s="137" t="s">
        <v>706</v>
      </c>
      <c r="C853" s="143">
        <v>108</v>
      </c>
      <c r="D853" s="143">
        <v>111</v>
      </c>
      <c r="E853" s="133">
        <f t="shared" si="177"/>
        <v>3</v>
      </c>
      <c r="F853" s="134">
        <f t="shared" si="178"/>
        <v>2.77777777777778</v>
      </c>
      <c r="G853" s="143">
        <v>111</v>
      </c>
      <c r="IM853"/>
      <c r="IN853"/>
      <c r="IO853"/>
      <c r="IP853"/>
      <c r="IQ853"/>
    </row>
    <row r="854" s="33" customFormat="1" ht="15" customHeight="1" spans="1:251">
      <c r="A854" s="135">
        <v>21299</v>
      </c>
      <c r="B854" s="136" t="s">
        <v>707</v>
      </c>
      <c r="C854" s="142">
        <f t="shared" ref="C854:G854" si="189">C855</f>
        <v>68</v>
      </c>
      <c r="D854" s="142">
        <f t="shared" si="189"/>
        <v>76</v>
      </c>
      <c r="E854" s="133">
        <f t="shared" si="177"/>
        <v>8</v>
      </c>
      <c r="F854" s="134">
        <f t="shared" si="178"/>
        <v>11.7647058823529</v>
      </c>
      <c r="G854" s="142">
        <f t="shared" si="189"/>
        <v>76</v>
      </c>
      <c r="IM854"/>
      <c r="IN854"/>
      <c r="IO854"/>
      <c r="IP854"/>
      <c r="IQ854"/>
    </row>
    <row r="855" s="33" customFormat="1" ht="15" customHeight="1" spans="1:251">
      <c r="A855" s="135">
        <v>2129901</v>
      </c>
      <c r="B855" s="137" t="s">
        <v>708</v>
      </c>
      <c r="C855" s="143">
        <v>68</v>
      </c>
      <c r="D855" s="143">
        <v>76</v>
      </c>
      <c r="E855" s="133">
        <f t="shared" si="177"/>
        <v>8</v>
      </c>
      <c r="F855" s="134">
        <f t="shared" si="178"/>
        <v>11.7647058823529</v>
      </c>
      <c r="G855" s="143">
        <v>76</v>
      </c>
      <c r="IM855"/>
      <c r="IN855"/>
      <c r="IO855"/>
      <c r="IP855"/>
      <c r="IQ855"/>
    </row>
    <row r="856" s="33" customFormat="1" ht="15" customHeight="1" spans="1:251">
      <c r="A856" s="135">
        <v>213</v>
      </c>
      <c r="B856" s="136" t="s">
        <v>709</v>
      </c>
      <c r="C856" s="142">
        <f t="shared" ref="C856:G856" si="190">C857+C882+C907+C933+C944+C955+C961+C968+C975+C978</f>
        <v>11629.24</v>
      </c>
      <c r="D856" s="147">
        <f t="shared" si="190"/>
        <v>10888</v>
      </c>
      <c r="E856" s="148">
        <f t="shared" si="177"/>
        <v>-741.24</v>
      </c>
      <c r="F856" s="134">
        <f t="shared" si="178"/>
        <v>-6.37393329228737</v>
      </c>
      <c r="G856" s="147">
        <f t="shared" si="190"/>
        <v>10888</v>
      </c>
      <c r="IM856"/>
      <c r="IN856"/>
      <c r="IO856"/>
      <c r="IP856"/>
      <c r="IQ856"/>
    </row>
    <row r="857" s="33" customFormat="1" ht="15" customHeight="1" spans="1:251">
      <c r="A857" s="135">
        <v>21301</v>
      </c>
      <c r="B857" s="136" t="s">
        <v>710</v>
      </c>
      <c r="C857" s="142">
        <f t="shared" ref="C857:G857" si="191">SUM(C858:C881)</f>
        <v>1887</v>
      </c>
      <c r="D857" s="142">
        <f t="shared" si="191"/>
        <v>1849</v>
      </c>
      <c r="E857" s="133">
        <f t="shared" si="177"/>
        <v>-38</v>
      </c>
      <c r="F857" s="134">
        <f t="shared" si="178"/>
        <v>-2.01377848436672</v>
      </c>
      <c r="G857" s="142">
        <f t="shared" si="191"/>
        <v>1849</v>
      </c>
      <c r="IM857"/>
      <c r="IN857"/>
      <c r="IO857"/>
      <c r="IP857"/>
      <c r="IQ857"/>
    </row>
    <row r="858" s="33" customFormat="1" ht="15" customHeight="1" spans="1:251">
      <c r="A858" s="135">
        <v>2130101</v>
      </c>
      <c r="B858" s="137" t="s">
        <v>63</v>
      </c>
      <c r="C858" s="143">
        <v>343</v>
      </c>
      <c r="D858" s="143">
        <f>287-4</f>
        <v>283</v>
      </c>
      <c r="E858" s="133">
        <f t="shared" si="177"/>
        <v>-60</v>
      </c>
      <c r="F858" s="134">
        <f t="shared" si="178"/>
        <v>-17.4927113702624</v>
      </c>
      <c r="G858" s="143">
        <f>287-4</f>
        <v>283</v>
      </c>
      <c r="IM858"/>
      <c r="IN858"/>
      <c r="IO858"/>
      <c r="IP858"/>
      <c r="IQ858"/>
    </row>
    <row r="859" s="33" customFormat="1" ht="15" customHeight="1" spans="1:251">
      <c r="A859" s="135">
        <v>2130102</v>
      </c>
      <c r="B859" s="137" t="s">
        <v>64</v>
      </c>
      <c r="C859" s="143"/>
      <c r="D859" s="143">
        <v>0</v>
      </c>
      <c r="E859" s="133">
        <f t="shared" si="177"/>
        <v>0</v>
      </c>
      <c r="F859" s="134">
        <f t="shared" si="178"/>
        <v>0</v>
      </c>
      <c r="G859" s="143">
        <v>0</v>
      </c>
      <c r="IM859"/>
      <c r="IN859"/>
      <c r="IO859"/>
      <c r="IP859"/>
      <c r="IQ859"/>
    </row>
    <row r="860" s="33" customFormat="1" ht="15" customHeight="1" spans="1:251">
      <c r="A860" s="135">
        <v>2130103</v>
      </c>
      <c r="B860" s="137" t="s">
        <v>65</v>
      </c>
      <c r="C860" s="143"/>
      <c r="D860" s="143"/>
      <c r="E860" s="133">
        <f t="shared" si="177"/>
        <v>0</v>
      </c>
      <c r="F860" s="134">
        <f t="shared" si="178"/>
        <v>0</v>
      </c>
      <c r="G860" s="143"/>
      <c r="IM860"/>
      <c r="IN860"/>
      <c r="IO860"/>
      <c r="IP860"/>
      <c r="IQ860"/>
    </row>
    <row r="861" s="33" customFormat="1" ht="15" customHeight="1" spans="1:251">
      <c r="A861" s="135">
        <v>2130104</v>
      </c>
      <c r="B861" s="137" t="s">
        <v>72</v>
      </c>
      <c r="C861" s="143">
        <v>1056</v>
      </c>
      <c r="D861" s="149">
        <v>1232</v>
      </c>
      <c r="E861" s="133">
        <f t="shared" si="177"/>
        <v>176</v>
      </c>
      <c r="F861" s="134">
        <f t="shared" si="178"/>
        <v>16.6666666666667</v>
      </c>
      <c r="G861" s="149">
        <v>1232</v>
      </c>
      <c r="IM861"/>
      <c r="IN861"/>
      <c r="IO861"/>
      <c r="IP861"/>
      <c r="IQ861"/>
    </row>
    <row r="862" s="33" customFormat="1" ht="15" customHeight="1" spans="1:251">
      <c r="A862" s="135">
        <v>2130105</v>
      </c>
      <c r="B862" s="137" t="s">
        <v>711</v>
      </c>
      <c r="C862" s="143"/>
      <c r="D862" s="143"/>
      <c r="E862" s="133">
        <f t="shared" si="177"/>
        <v>0</v>
      </c>
      <c r="F862" s="134">
        <f t="shared" si="178"/>
        <v>0</v>
      </c>
      <c r="G862" s="143"/>
      <c r="IM862"/>
      <c r="IN862"/>
      <c r="IO862"/>
      <c r="IP862"/>
      <c r="IQ862"/>
    </row>
    <row r="863" s="33" customFormat="1" ht="15" customHeight="1" spans="1:251">
      <c r="A863" s="135">
        <v>2130106</v>
      </c>
      <c r="B863" s="137" t="s">
        <v>712</v>
      </c>
      <c r="C863" s="143">
        <v>37</v>
      </c>
      <c r="D863" s="143">
        <f>35-10</f>
        <v>25</v>
      </c>
      <c r="E863" s="133">
        <f t="shared" si="177"/>
        <v>-12</v>
      </c>
      <c r="F863" s="134">
        <f t="shared" si="178"/>
        <v>-32.4324324324324</v>
      </c>
      <c r="G863" s="143">
        <f>35-10</f>
        <v>25</v>
      </c>
      <c r="IM863"/>
      <c r="IN863"/>
      <c r="IO863"/>
      <c r="IP863"/>
      <c r="IQ863"/>
    </row>
    <row r="864" s="33" customFormat="1" ht="15" customHeight="1" spans="1:251">
      <c r="A864" s="135">
        <v>2130108</v>
      </c>
      <c r="B864" s="137" t="s">
        <v>713</v>
      </c>
      <c r="C864" s="111">
        <v>178</v>
      </c>
      <c r="D864" s="143">
        <v>95</v>
      </c>
      <c r="E864" s="133">
        <f t="shared" si="177"/>
        <v>-83</v>
      </c>
      <c r="F864" s="134">
        <f t="shared" si="178"/>
        <v>-46.6292134831461</v>
      </c>
      <c r="G864" s="143">
        <v>95</v>
      </c>
      <c r="IM864"/>
      <c r="IN864"/>
      <c r="IO864"/>
      <c r="IP864"/>
      <c r="IQ864"/>
    </row>
    <row r="865" s="33" customFormat="1" ht="15" customHeight="1" spans="1:251">
      <c r="A865" s="135">
        <v>2130109</v>
      </c>
      <c r="B865" s="137" t="s">
        <v>714</v>
      </c>
      <c r="C865" s="111">
        <v>14</v>
      </c>
      <c r="D865" s="143">
        <v>14</v>
      </c>
      <c r="E865" s="133">
        <f t="shared" si="177"/>
        <v>0</v>
      </c>
      <c r="F865" s="134">
        <f t="shared" si="178"/>
        <v>0</v>
      </c>
      <c r="G865" s="143">
        <v>14</v>
      </c>
      <c r="IM865"/>
      <c r="IN865"/>
      <c r="IO865"/>
      <c r="IP865"/>
      <c r="IQ865"/>
    </row>
    <row r="866" s="33" customFormat="1" ht="15" customHeight="1" spans="1:251">
      <c r="A866" s="135">
        <v>2130110</v>
      </c>
      <c r="B866" s="137" t="s">
        <v>715</v>
      </c>
      <c r="C866" s="111">
        <v>20</v>
      </c>
      <c r="D866" s="144">
        <v>11</v>
      </c>
      <c r="E866" s="133">
        <f t="shared" si="177"/>
        <v>-9</v>
      </c>
      <c r="F866" s="134">
        <f t="shared" si="178"/>
        <v>-45</v>
      </c>
      <c r="G866" s="144">
        <v>11</v>
      </c>
      <c r="IM866"/>
      <c r="IN866"/>
      <c r="IO866"/>
      <c r="IP866"/>
      <c r="IQ866"/>
    </row>
    <row r="867" s="33" customFormat="1" ht="15" customHeight="1" spans="1:251">
      <c r="A867" s="135">
        <v>2130111</v>
      </c>
      <c r="B867" s="137" t="s">
        <v>716</v>
      </c>
      <c r="C867" s="143"/>
      <c r="D867" s="143"/>
      <c r="E867" s="133">
        <f t="shared" si="177"/>
        <v>0</v>
      </c>
      <c r="F867" s="134">
        <f t="shared" si="178"/>
        <v>0</v>
      </c>
      <c r="G867" s="143"/>
      <c r="IM867"/>
      <c r="IN867"/>
      <c r="IO867"/>
      <c r="IP867"/>
      <c r="IQ867"/>
    </row>
    <row r="868" s="33" customFormat="1" ht="15" customHeight="1" spans="1:251">
      <c r="A868" s="135">
        <v>2130112</v>
      </c>
      <c r="B868" s="137" t="s">
        <v>717</v>
      </c>
      <c r="C868" s="143">
        <v>11</v>
      </c>
      <c r="D868" s="143">
        <v>11</v>
      </c>
      <c r="E868" s="133">
        <f t="shared" si="177"/>
        <v>0</v>
      </c>
      <c r="F868" s="134">
        <f t="shared" si="178"/>
        <v>0</v>
      </c>
      <c r="G868" s="143">
        <v>11</v>
      </c>
      <c r="IM868"/>
      <c r="IN868"/>
      <c r="IO868"/>
      <c r="IP868"/>
      <c r="IQ868"/>
    </row>
    <row r="869" s="33" customFormat="1" ht="15" customHeight="1" spans="1:251">
      <c r="A869" s="135">
        <v>2130114</v>
      </c>
      <c r="B869" s="137" t="s">
        <v>718</v>
      </c>
      <c r="C869" s="143"/>
      <c r="D869" s="143"/>
      <c r="E869" s="133">
        <f t="shared" si="177"/>
        <v>0</v>
      </c>
      <c r="F869" s="134">
        <f t="shared" si="178"/>
        <v>0</v>
      </c>
      <c r="G869" s="143"/>
      <c r="IM869"/>
      <c r="IN869"/>
      <c r="IO869"/>
      <c r="IP869"/>
      <c r="IQ869"/>
    </row>
    <row r="870" s="33" customFormat="1" ht="15" customHeight="1" spans="1:251">
      <c r="A870" s="135">
        <v>2130119</v>
      </c>
      <c r="B870" s="137" t="s">
        <v>719</v>
      </c>
      <c r="C870" s="143"/>
      <c r="D870" s="143"/>
      <c r="E870" s="133">
        <f t="shared" si="177"/>
        <v>0</v>
      </c>
      <c r="F870" s="134">
        <f t="shared" si="178"/>
        <v>0</v>
      </c>
      <c r="G870" s="143"/>
      <c r="IM870"/>
      <c r="IN870"/>
      <c r="IO870"/>
      <c r="IP870"/>
      <c r="IQ870"/>
    </row>
    <row r="871" s="33" customFormat="1" ht="15" customHeight="1" spans="1:251">
      <c r="A871" s="135">
        <v>2130120</v>
      </c>
      <c r="B871" s="137" t="s">
        <v>720</v>
      </c>
      <c r="C871" s="143"/>
      <c r="D871" s="143"/>
      <c r="E871" s="133">
        <f t="shared" si="177"/>
        <v>0</v>
      </c>
      <c r="F871" s="134">
        <f t="shared" si="178"/>
        <v>0</v>
      </c>
      <c r="G871" s="143"/>
      <c r="IM871"/>
      <c r="IN871"/>
      <c r="IO871"/>
      <c r="IP871"/>
      <c r="IQ871"/>
    </row>
    <row r="872" s="33" customFormat="1" ht="15" customHeight="1" spans="1:251">
      <c r="A872" s="135">
        <v>2130121</v>
      </c>
      <c r="B872" s="137" t="s">
        <v>721</v>
      </c>
      <c r="C872" s="111">
        <v>44</v>
      </c>
      <c r="D872" s="143">
        <v>109</v>
      </c>
      <c r="E872" s="133">
        <f t="shared" ref="E872:E893" si="192">D872-C872</f>
        <v>65</v>
      </c>
      <c r="F872" s="134">
        <f t="shared" ref="F872:F893" si="193">IF(C872=0,,E872/C872*100)</f>
        <v>147.727272727273</v>
      </c>
      <c r="G872" s="143">
        <v>109</v>
      </c>
      <c r="IM872"/>
      <c r="IN872"/>
      <c r="IO872"/>
      <c r="IP872"/>
      <c r="IQ872"/>
    </row>
    <row r="873" s="33" customFormat="1" ht="15" customHeight="1" spans="1:251">
      <c r="A873" s="135">
        <v>2130122</v>
      </c>
      <c r="B873" s="137" t="s">
        <v>722</v>
      </c>
      <c r="C873" s="111">
        <v>5</v>
      </c>
      <c r="D873" s="143">
        <v>5</v>
      </c>
      <c r="E873" s="133">
        <f t="shared" si="192"/>
        <v>0</v>
      </c>
      <c r="F873" s="134">
        <f t="shared" si="193"/>
        <v>0</v>
      </c>
      <c r="G873" s="143">
        <v>5</v>
      </c>
      <c r="IM873"/>
      <c r="IN873"/>
      <c r="IO873"/>
      <c r="IP873"/>
      <c r="IQ873"/>
    </row>
    <row r="874" s="33" customFormat="1" ht="15" customHeight="1" spans="1:251">
      <c r="A874" s="135">
        <v>2130124</v>
      </c>
      <c r="B874" s="137" t="s">
        <v>723</v>
      </c>
      <c r="C874" s="111">
        <v>5</v>
      </c>
      <c r="D874" s="143">
        <v>5</v>
      </c>
      <c r="E874" s="133">
        <f t="shared" si="192"/>
        <v>0</v>
      </c>
      <c r="F874" s="134">
        <f t="shared" si="193"/>
        <v>0</v>
      </c>
      <c r="G874" s="143">
        <v>5</v>
      </c>
      <c r="IM874"/>
      <c r="IN874"/>
      <c r="IO874"/>
      <c r="IP874"/>
      <c r="IQ874"/>
    </row>
    <row r="875" s="33" customFormat="1" ht="15" customHeight="1" spans="1:251">
      <c r="A875" s="135">
        <v>2130125</v>
      </c>
      <c r="B875" s="137" t="s">
        <v>724</v>
      </c>
      <c r="C875" s="111">
        <v>2</v>
      </c>
      <c r="D875" s="143">
        <v>2</v>
      </c>
      <c r="E875" s="133">
        <f t="shared" si="192"/>
        <v>0</v>
      </c>
      <c r="F875" s="134">
        <f t="shared" si="193"/>
        <v>0</v>
      </c>
      <c r="G875" s="143">
        <v>2</v>
      </c>
      <c r="IM875"/>
      <c r="IN875"/>
      <c r="IO875"/>
      <c r="IP875"/>
      <c r="IQ875"/>
    </row>
    <row r="876" s="33" customFormat="1" ht="15" customHeight="1" spans="1:251">
      <c r="A876" s="135">
        <v>2130126</v>
      </c>
      <c r="B876" s="137" t="s">
        <v>725</v>
      </c>
      <c r="C876" s="111">
        <v>65</v>
      </c>
      <c r="D876" s="143"/>
      <c r="E876" s="133">
        <f t="shared" si="192"/>
        <v>-65</v>
      </c>
      <c r="F876" s="134">
        <f t="shared" si="193"/>
        <v>-100</v>
      </c>
      <c r="G876" s="143"/>
      <c r="IM876"/>
      <c r="IN876"/>
      <c r="IO876"/>
      <c r="IP876"/>
      <c r="IQ876"/>
    </row>
    <row r="877" s="33" customFormat="1" ht="15" customHeight="1" spans="1:251">
      <c r="A877" s="135">
        <v>2130135</v>
      </c>
      <c r="B877" s="137" t="s">
        <v>726</v>
      </c>
      <c r="C877" s="111">
        <v>3</v>
      </c>
      <c r="D877" s="143">
        <v>1</v>
      </c>
      <c r="E877" s="133">
        <f t="shared" si="192"/>
        <v>-2</v>
      </c>
      <c r="F877" s="134">
        <f t="shared" si="193"/>
        <v>-66.6666666666667</v>
      </c>
      <c r="G877" s="143">
        <v>1</v>
      </c>
      <c r="IM877"/>
      <c r="IN877"/>
      <c r="IO877"/>
      <c r="IP877"/>
      <c r="IQ877"/>
    </row>
    <row r="878" s="33" customFormat="1" ht="15" customHeight="1" spans="1:251">
      <c r="A878" s="135">
        <v>2130142</v>
      </c>
      <c r="B878" s="137" t="s">
        <v>727</v>
      </c>
      <c r="C878" s="111">
        <v>65</v>
      </c>
      <c r="D878" s="143">
        <v>20</v>
      </c>
      <c r="E878" s="133">
        <f t="shared" si="192"/>
        <v>-45</v>
      </c>
      <c r="F878" s="134">
        <f t="shared" si="193"/>
        <v>-69.2307692307692</v>
      </c>
      <c r="G878" s="143">
        <v>20</v>
      </c>
      <c r="IM878"/>
      <c r="IN878"/>
      <c r="IO878"/>
      <c r="IP878"/>
      <c r="IQ878"/>
    </row>
    <row r="879" s="33" customFormat="1" ht="15" customHeight="1" spans="1:251">
      <c r="A879" s="135">
        <v>2130148</v>
      </c>
      <c r="B879" s="137" t="s">
        <v>728</v>
      </c>
      <c r="C879" s="143"/>
      <c r="D879" s="143"/>
      <c r="E879" s="133">
        <f t="shared" si="192"/>
        <v>0</v>
      </c>
      <c r="F879" s="134">
        <f t="shared" si="193"/>
        <v>0</v>
      </c>
      <c r="G879" s="143"/>
      <c r="IM879"/>
      <c r="IN879"/>
      <c r="IO879"/>
      <c r="IP879"/>
      <c r="IQ879"/>
    </row>
    <row r="880" s="33" customFormat="1" ht="15" customHeight="1" spans="1:251">
      <c r="A880" s="135">
        <v>2130152</v>
      </c>
      <c r="B880" s="137" t="s">
        <v>729</v>
      </c>
      <c r="C880" s="143"/>
      <c r="D880" s="143">
        <v>5</v>
      </c>
      <c r="E880" s="133">
        <f t="shared" si="192"/>
        <v>5</v>
      </c>
      <c r="F880" s="134">
        <f t="shared" si="193"/>
        <v>0</v>
      </c>
      <c r="G880" s="143">
        <v>5</v>
      </c>
      <c r="IM880"/>
      <c r="IN880"/>
      <c r="IO880"/>
      <c r="IP880"/>
      <c r="IQ880"/>
    </row>
    <row r="881" s="33" customFormat="1" ht="15" customHeight="1" spans="1:251">
      <c r="A881" s="135">
        <v>2130199</v>
      </c>
      <c r="B881" s="137" t="s">
        <v>730</v>
      </c>
      <c r="C881" s="143">
        <v>39</v>
      </c>
      <c r="D881" s="143">
        <v>31</v>
      </c>
      <c r="E881" s="133">
        <f t="shared" si="192"/>
        <v>-8</v>
      </c>
      <c r="F881" s="134">
        <f t="shared" si="193"/>
        <v>-20.5128205128205</v>
      </c>
      <c r="G881" s="143">
        <v>31</v>
      </c>
      <c r="IM881"/>
      <c r="IN881"/>
      <c r="IO881"/>
      <c r="IP881"/>
      <c r="IQ881"/>
    </row>
    <row r="882" s="33" customFormat="1" ht="15" customHeight="1" spans="1:251">
      <c r="A882" s="135">
        <v>21302</v>
      </c>
      <c r="B882" s="136" t="s">
        <v>731</v>
      </c>
      <c r="C882" s="142">
        <f t="shared" ref="C882:G882" si="194">SUM(C883:C906)</f>
        <v>4745.24</v>
      </c>
      <c r="D882" s="142">
        <f t="shared" si="194"/>
        <v>4018</v>
      </c>
      <c r="E882" s="133">
        <f t="shared" si="192"/>
        <v>-727.24</v>
      </c>
      <c r="F882" s="134">
        <f t="shared" si="193"/>
        <v>-15.3256737277777</v>
      </c>
      <c r="G882" s="142">
        <f t="shared" si="194"/>
        <v>4018</v>
      </c>
      <c r="IM882"/>
      <c r="IN882"/>
      <c r="IO882"/>
      <c r="IP882"/>
      <c r="IQ882"/>
    </row>
    <row r="883" s="33" customFormat="1" ht="15" customHeight="1" spans="1:251">
      <c r="A883" s="135">
        <v>2130201</v>
      </c>
      <c r="B883" s="137" t="s">
        <v>63</v>
      </c>
      <c r="C883" s="111">
        <v>258</v>
      </c>
      <c r="D883" s="144">
        <v>275</v>
      </c>
      <c r="E883" s="133">
        <f t="shared" si="192"/>
        <v>17</v>
      </c>
      <c r="F883" s="134">
        <f t="shared" si="193"/>
        <v>6.58914728682171</v>
      </c>
      <c r="G883" s="144">
        <v>275</v>
      </c>
      <c r="IM883"/>
      <c r="IN883"/>
      <c r="IO883"/>
      <c r="IP883"/>
      <c r="IQ883"/>
    </row>
    <row r="884" s="33" customFormat="1" ht="15" customHeight="1" spans="1:251">
      <c r="A884" s="135">
        <v>2130202</v>
      </c>
      <c r="B884" s="137" t="s">
        <v>64</v>
      </c>
      <c r="C884" s="111"/>
      <c r="D884" s="143"/>
      <c r="E884" s="133">
        <f t="shared" si="192"/>
        <v>0</v>
      </c>
      <c r="F884" s="134">
        <f t="shared" si="193"/>
        <v>0</v>
      </c>
      <c r="G884" s="143"/>
      <c r="IM884"/>
      <c r="IN884"/>
      <c r="IO884"/>
      <c r="IP884"/>
      <c r="IQ884"/>
    </row>
    <row r="885" s="33" customFormat="1" ht="15" customHeight="1" spans="1:251">
      <c r="A885" s="135">
        <v>2130203</v>
      </c>
      <c r="B885" s="137" t="s">
        <v>65</v>
      </c>
      <c r="C885" s="111">
        <v>0.24</v>
      </c>
      <c r="D885" s="143"/>
      <c r="E885" s="133">
        <f t="shared" si="192"/>
        <v>-0.24</v>
      </c>
      <c r="F885" s="134">
        <f t="shared" si="193"/>
        <v>-100</v>
      </c>
      <c r="G885" s="143"/>
      <c r="IM885"/>
      <c r="IN885"/>
      <c r="IO885"/>
      <c r="IP885"/>
      <c r="IQ885"/>
    </row>
    <row r="886" s="33" customFormat="1" ht="15" customHeight="1" spans="1:251">
      <c r="A886" s="135">
        <v>2130204</v>
      </c>
      <c r="B886" s="137" t="s">
        <v>732</v>
      </c>
      <c r="C886" s="111">
        <v>3082</v>
      </c>
      <c r="D886" s="144">
        <v>3188</v>
      </c>
      <c r="E886" s="133">
        <f t="shared" si="192"/>
        <v>106</v>
      </c>
      <c r="F886" s="134">
        <f t="shared" si="193"/>
        <v>3.43932511356262</v>
      </c>
      <c r="G886" s="144">
        <v>3188</v>
      </c>
      <c r="IM886"/>
      <c r="IN886"/>
      <c r="IO886"/>
      <c r="IP886"/>
      <c r="IQ886"/>
    </row>
    <row r="887" s="33" customFormat="1" ht="15" customHeight="1" spans="1:251">
      <c r="A887" s="135">
        <v>2130205</v>
      </c>
      <c r="B887" s="137" t="s">
        <v>733</v>
      </c>
      <c r="C887" s="111">
        <v>134</v>
      </c>
      <c r="D887" s="143">
        <v>109</v>
      </c>
      <c r="E887" s="133">
        <f t="shared" si="192"/>
        <v>-25</v>
      </c>
      <c r="F887" s="134">
        <f t="shared" si="193"/>
        <v>-18.6567164179104</v>
      </c>
      <c r="G887" s="143">
        <v>109</v>
      </c>
      <c r="IM887"/>
      <c r="IN887"/>
      <c r="IO887"/>
      <c r="IP887"/>
      <c r="IQ887"/>
    </row>
    <row r="888" s="33" customFormat="1" ht="15" customHeight="1" spans="1:251">
      <c r="A888" s="135">
        <v>2130206</v>
      </c>
      <c r="B888" s="137" t="s">
        <v>734</v>
      </c>
      <c r="C888" s="111">
        <v>10</v>
      </c>
      <c r="D888" s="143"/>
      <c r="E888" s="133">
        <f t="shared" si="192"/>
        <v>-10</v>
      </c>
      <c r="F888" s="134">
        <f t="shared" si="193"/>
        <v>-100</v>
      </c>
      <c r="G888" s="143"/>
      <c r="IM888"/>
      <c r="IN888"/>
      <c r="IO888"/>
      <c r="IP888"/>
      <c r="IQ888"/>
    </row>
    <row r="889" s="33" customFormat="1" ht="15" customHeight="1" spans="1:251">
      <c r="A889" s="135">
        <v>2130207</v>
      </c>
      <c r="B889" s="137" t="s">
        <v>735</v>
      </c>
      <c r="C889" s="111">
        <v>647</v>
      </c>
      <c r="D889" s="143">
        <v>57</v>
      </c>
      <c r="E889" s="133">
        <f t="shared" si="192"/>
        <v>-590</v>
      </c>
      <c r="F889" s="134">
        <f t="shared" si="193"/>
        <v>-91.1901081916538</v>
      </c>
      <c r="G889" s="143">
        <v>57</v>
      </c>
      <c r="IM889"/>
      <c r="IN889"/>
      <c r="IO889"/>
      <c r="IP889"/>
      <c r="IQ889"/>
    </row>
    <row r="890" s="33" customFormat="1" ht="15" customHeight="1" spans="1:251">
      <c r="A890" s="135">
        <v>2130209</v>
      </c>
      <c r="B890" s="137" t="s">
        <v>736</v>
      </c>
      <c r="C890" s="111"/>
      <c r="D890" s="143">
        <v>51</v>
      </c>
      <c r="E890" s="133">
        <f t="shared" si="192"/>
        <v>51</v>
      </c>
      <c r="F890" s="134">
        <f t="shared" si="193"/>
        <v>0</v>
      </c>
      <c r="G890" s="143">
        <v>51</v>
      </c>
      <c r="IM890"/>
      <c r="IN890"/>
      <c r="IO890"/>
      <c r="IP890"/>
      <c r="IQ890"/>
    </row>
    <row r="891" s="33" customFormat="1" ht="15" customHeight="1" spans="1:251">
      <c r="A891" s="135">
        <v>2130210</v>
      </c>
      <c r="B891" s="137" t="s">
        <v>737</v>
      </c>
      <c r="C891" s="111"/>
      <c r="D891" s="144">
        <v>9</v>
      </c>
      <c r="E891" s="133">
        <f t="shared" si="192"/>
        <v>9</v>
      </c>
      <c r="F891" s="134">
        <f t="shared" si="193"/>
        <v>0</v>
      </c>
      <c r="G891" s="144">
        <v>9</v>
      </c>
      <c r="IM891"/>
      <c r="IN891"/>
      <c r="IO891"/>
      <c r="IP891"/>
      <c r="IQ891"/>
    </row>
    <row r="892" s="33" customFormat="1" ht="15" customHeight="1" spans="1:251">
      <c r="A892" s="135">
        <v>2130211</v>
      </c>
      <c r="B892" s="137" t="s">
        <v>738</v>
      </c>
      <c r="C892" s="111"/>
      <c r="D892" s="143"/>
      <c r="E892" s="133">
        <f t="shared" si="192"/>
        <v>0</v>
      </c>
      <c r="F892" s="134">
        <f t="shared" si="193"/>
        <v>0</v>
      </c>
      <c r="G892" s="143"/>
      <c r="IM892"/>
      <c r="IN892"/>
      <c r="IO892"/>
      <c r="IP892"/>
      <c r="IQ892"/>
    </row>
    <row r="893" s="33" customFormat="1" ht="15" customHeight="1" spans="1:251">
      <c r="A893" s="135">
        <v>2130212</v>
      </c>
      <c r="B893" s="137" t="s">
        <v>739</v>
      </c>
      <c r="C893" s="111">
        <v>154</v>
      </c>
      <c r="D893" s="143">
        <v>0</v>
      </c>
      <c r="E893" s="133">
        <f t="shared" si="192"/>
        <v>-154</v>
      </c>
      <c r="F893" s="134">
        <f t="shared" si="193"/>
        <v>-100</v>
      </c>
      <c r="G893" s="143">
        <v>0</v>
      </c>
      <c r="IM893"/>
      <c r="IN893"/>
      <c r="IO893"/>
      <c r="IP893"/>
      <c r="IQ893"/>
    </row>
    <row r="894" s="33" customFormat="1" ht="15" customHeight="1" spans="1:251">
      <c r="A894" s="135">
        <v>2130213</v>
      </c>
      <c r="B894" s="137" t="s">
        <v>740</v>
      </c>
      <c r="C894" s="111">
        <v>143</v>
      </c>
      <c r="D894" s="143">
        <v>151</v>
      </c>
      <c r="E894" s="133">
        <f>D894-C893</f>
        <v>-3</v>
      </c>
      <c r="F894" s="134">
        <f>IF(C893=0,,E894/C893*100)</f>
        <v>-1.94805194805195</v>
      </c>
      <c r="G894" s="143">
        <v>151</v>
      </c>
      <c r="IM894"/>
      <c r="IN894"/>
      <c r="IO894"/>
      <c r="IP894"/>
      <c r="IQ894"/>
    </row>
    <row r="895" s="33" customFormat="1" ht="15" customHeight="1" spans="1:251">
      <c r="A895" s="135">
        <v>2130217</v>
      </c>
      <c r="B895" s="137" t="s">
        <v>741</v>
      </c>
      <c r="D895" s="143"/>
      <c r="E895" s="133">
        <f>D895-C894</f>
        <v>-143</v>
      </c>
      <c r="F895" s="134">
        <f>IF(C894=0,,E895/C894*100)</f>
        <v>-100</v>
      </c>
      <c r="G895" s="143"/>
      <c r="IM895"/>
      <c r="IN895"/>
      <c r="IO895"/>
      <c r="IP895"/>
      <c r="IQ895"/>
    </row>
    <row r="896" s="33" customFormat="1" ht="15" customHeight="1" spans="1:251">
      <c r="A896" s="135">
        <v>2130220</v>
      </c>
      <c r="B896" s="137" t="s">
        <v>742</v>
      </c>
      <c r="C896" s="143"/>
      <c r="D896" s="143"/>
      <c r="E896" s="133">
        <f t="shared" ref="E896:E959" si="195">D896-C896</f>
        <v>0</v>
      </c>
      <c r="F896" s="134">
        <f t="shared" ref="F896:F959" si="196">IF(C896=0,,E896/C896*100)</f>
        <v>0</v>
      </c>
      <c r="G896" s="143"/>
      <c r="IM896"/>
      <c r="IN896"/>
      <c r="IO896"/>
      <c r="IP896"/>
      <c r="IQ896"/>
    </row>
    <row r="897" s="33" customFormat="1" ht="15" customHeight="1" spans="1:251">
      <c r="A897" s="135">
        <v>2130221</v>
      </c>
      <c r="B897" s="137" t="s">
        <v>743</v>
      </c>
      <c r="C897" s="143"/>
      <c r="D897" s="143"/>
      <c r="E897" s="133">
        <f t="shared" si="195"/>
        <v>0</v>
      </c>
      <c r="F897" s="134">
        <f t="shared" si="196"/>
        <v>0</v>
      </c>
      <c r="G897" s="143"/>
      <c r="IM897"/>
      <c r="IN897"/>
      <c r="IO897"/>
      <c r="IP897"/>
      <c r="IQ897"/>
    </row>
    <row r="898" s="33" customFormat="1" ht="15" customHeight="1" spans="1:251">
      <c r="A898" s="135">
        <v>2130223</v>
      </c>
      <c r="B898" s="137" t="s">
        <v>744</v>
      </c>
      <c r="C898" s="143"/>
      <c r="D898" s="143"/>
      <c r="E898" s="133">
        <f t="shared" si="195"/>
        <v>0</v>
      </c>
      <c r="F898" s="134">
        <f t="shared" si="196"/>
        <v>0</v>
      </c>
      <c r="G898" s="143"/>
      <c r="IM898"/>
      <c r="IN898"/>
      <c r="IO898"/>
      <c r="IP898"/>
      <c r="IQ898"/>
    </row>
    <row r="899" s="33" customFormat="1" ht="15" customHeight="1" spans="1:251">
      <c r="A899" s="135">
        <v>2130226</v>
      </c>
      <c r="B899" s="137" t="s">
        <v>745</v>
      </c>
      <c r="C899" s="143"/>
      <c r="D899" s="143"/>
      <c r="E899" s="133">
        <f t="shared" si="195"/>
        <v>0</v>
      </c>
      <c r="F899" s="134">
        <f t="shared" si="196"/>
        <v>0</v>
      </c>
      <c r="G899" s="143"/>
      <c r="IM899"/>
      <c r="IN899"/>
      <c r="IO899"/>
      <c r="IP899"/>
      <c r="IQ899"/>
    </row>
    <row r="900" s="33" customFormat="1" ht="15" customHeight="1" spans="1:251">
      <c r="A900" s="135">
        <v>2130227</v>
      </c>
      <c r="B900" s="137" t="s">
        <v>746</v>
      </c>
      <c r="C900" s="143"/>
      <c r="D900" s="143"/>
      <c r="E900" s="133">
        <f t="shared" si="195"/>
        <v>0</v>
      </c>
      <c r="F900" s="134">
        <f t="shared" si="196"/>
        <v>0</v>
      </c>
      <c r="G900" s="143"/>
      <c r="IM900"/>
      <c r="IN900"/>
      <c r="IO900"/>
      <c r="IP900"/>
      <c r="IQ900"/>
    </row>
    <row r="901" s="33" customFormat="1" ht="15" customHeight="1" spans="1:251">
      <c r="A901" s="135">
        <v>2130232</v>
      </c>
      <c r="B901" s="137" t="s">
        <v>747</v>
      </c>
      <c r="C901" s="143"/>
      <c r="D901" s="143"/>
      <c r="E901" s="133">
        <f t="shared" si="195"/>
        <v>0</v>
      </c>
      <c r="F901" s="134">
        <f t="shared" si="196"/>
        <v>0</v>
      </c>
      <c r="G901" s="143"/>
      <c r="IM901"/>
      <c r="IN901"/>
      <c r="IO901"/>
      <c r="IP901"/>
      <c r="IQ901"/>
    </row>
    <row r="902" s="33" customFormat="1" ht="15" customHeight="1" spans="1:251">
      <c r="A902" s="135">
        <v>2130234</v>
      </c>
      <c r="B902" s="137" t="s">
        <v>748</v>
      </c>
      <c r="C902" s="143">
        <v>162</v>
      </c>
      <c r="D902" s="143">
        <v>152</v>
      </c>
      <c r="E902" s="133">
        <f t="shared" si="195"/>
        <v>-10</v>
      </c>
      <c r="F902" s="134">
        <f t="shared" si="196"/>
        <v>-6.17283950617284</v>
      </c>
      <c r="G902" s="143">
        <v>152</v>
      </c>
      <c r="IM902"/>
      <c r="IN902"/>
      <c r="IO902"/>
      <c r="IP902"/>
      <c r="IQ902"/>
    </row>
    <row r="903" s="33" customFormat="1" ht="15" customHeight="1" spans="1:251">
      <c r="A903" s="135">
        <v>2130235</v>
      </c>
      <c r="B903" s="137" t="s">
        <v>749</v>
      </c>
      <c r="C903" s="143"/>
      <c r="D903" s="143"/>
      <c r="E903" s="133">
        <f t="shared" si="195"/>
        <v>0</v>
      </c>
      <c r="F903" s="134">
        <f t="shared" si="196"/>
        <v>0</v>
      </c>
      <c r="G903" s="143"/>
      <c r="IM903"/>
      <c r="IN903"/>
      <c r="IO903"/>
      <c r="IP903"/>
      <c r="IQ903"/>
    </row>
    <row r="904" s="33" customFormat="1" ht="15" customHeight="1" spans="1:251">
      <c r="A904" s="135">
        <v>2130236</v>
      </c>
      <c r="B904" s="137" t="s">
        <v>750</v>
      </c>
      <c r="C904" s="143"/>
      <c r="D904" s="143"/>
      <c r="E904" s="133">
        <f t="shared" si="195"/>
        <v>0</v>
      </c>
      <c r="F904" s="134">
        <f t="shared" si="196"/>
        <v>0</v>
      </c>
      <c r="G904" s="143"/>
      <c r="IM904"/>
      <c r="IN904"/>
      <c r="IO904"/>
      <c r="IP904"/>
      <c r="IQ904"/>
    </row>
    <row r="905" s="33" customFormat="1" ht="15" customHeight="1" spans="1:251">
      <c r="A905" s="135">
        <v>2130237</v>
      </c>
      <c r="B905" s="137" t="s">
        <v>751</v>
      </c>
      <c r="C905" s="143">
        <v>140</v>
      </c>
      <c r="D905" s="143"/>
      <c r="E905" s="133">
        <f t="shared" si="195"/>
        <v>-140</v>
      </c>
      <c r="F905" s="134">
        <f t="shared" si="196"/>
        <v>-100</v>
      </c>
      <c r="G905" s="143"/>
      <c r="IM905"/>
      <c r="IN905"/>
      <c r="IO905"/>
      <c r="IP905"/>
      <c r="IQ905"/>
    </row>
    <row r="906" s="33" customFormat="1" ht="15" customHeight="1" spans="1:251">
      <c r="A906" s="135">
        <v>2130299</v>
      </c>
      <c r="B906" s="137" t="s">
        <v>752</v>
      </c>
      <c r="C906" s="143">
        <v>15</v>
      </c>
      <c r="D906" s="143">
        <v>26</v>
      </c>
      <c r="E906" s="133">
        <f t="shared" si="195"/>
        <v>11</v>
      </c>
      <c r="F906" s="134">
        <f t="shared" si="196"/>
        <v>73.3333333333333</v>
      </c>
      <c r="G906" s="143">
        <v>26</v>
      </c>
      <c r="IM906"/>
      <c r="IN906"/>
      <c r="IO906"/>
      <c r="IP906"/>
      <c r="IQ906"/>
    </row>
    <row r="907" s="33" customFormat="1" ht="15" customHeight="1" spans="1:251">
      <c r="A907" s="135">
        <v>21303</v>
      </c>
      <c r="B907" s="136" t="s">
        <v>753</v>
      </c>
      <c r="C907" s="142">
        <f t="shared" ref="C907:G907" si="197">SUM(C908:C932)</f>
        <v>1918</v>
      </c>
      <c r="D907" s="142">
        <f t="shared" si="197"/>
        <v>1703</v>
      </c>
      <c r="E907" s="133">
        <f t="shared" si="195"/>
        <v>-215</v>
      </c>
      <c r="F907" s="134">
        <f t="shared" si="196"/>
        <v>-11.2095933263816</v>
      </c>
      <c r="G907" s="142">
        <f t="shared" si="197"/>
        <v>1703</v>
      </c>
      <c r="IM907"/>
      <c r="IN907"/>
      <c r="IO907"/>
      <c r="IP907"/>
      <c r="IQ907"/>
    </row>
    <row r="908" s="33" customFormat="1" ht="15" customHeight="1" spans="1:251">
      <c r="A908" s="135">
        <v>2130301</v>
      </c>
      <c r="B908" s="137" t="s">
        <v>63</v>
      </c>
      <c r="C908" s="143">
        <v>328</v>
      </c>
      <c r="D908" s="143">
        <v>329</v>
      </c>
      <c r="E908" s="133">
        <f t="shared" si="195"/>
        <v>1</v>
      </c>
      <c r="F908" s="134">
        <f t="shared" si="196"/>
        <v>0.304878048780488</v>
      </c>
      <c r="G908" s="143">
        <v>329</v>
      </c>
      <c r="IM908"/>
      <c r="IN908"/>
      <c r="IO908"/>
      <c r="IP908"/>
      <c r="IQ908"/>
    </row>
    <row r="909" s="33" customFormat="1" ht="15" customHeight="1" spans="1:251">
      <c r="A909" s="135">
        <v>2130302</v>
      </c>
      <c r="B909" s="137" t="s">
        <v>64</v>
      </c>
      <c r="C909" s="143">
        <v>210</v>
      </c>
      <c r="D909" s="143">
        <v>210</v>
      </c>
      <c r="E909" s="133">
        <f t="shared" si="195"/>
        <v>0</v>
      </c>
      <c r="F909" s="134">
        <f t="shared" si="196"/>
        <v>0</v>
      </c>
      <c r="G909" s="143">
        <v>210</v>
      </c>
      <c r="IM909"/>
      <c r="IN909"/>
      <c r="IO909"/>
      <c r="IP909"/>
      <c r="IQ909"/>
    </row>
    <row r="910" s="33" customFormat="1" ht="15" customHeight="1" spans="1:251">
      <c r="A910" s="135">
        <v>2130303</v>
      </c>
      <c r="B910" s="137" t="s">
        <v>65</v>
      </c>
      <c r="C910" s="143"/>
      <c r="D910" s="143"/>
      <c r="E910" s="133">
        <f t="shared" si="195"/>
        <v>0</v>
      </c>
      <c r="F910" s="134">
        <f t="shared" si="196"/>
        <v>0</v>
      </c>
      <c r="G910" s="143"/>
      <c r="IM910"/>
      <c r="IN910"/>
      <c r="IO910"/>
      <c r="IP910"/>
      <c r="IQ910"/>
    </row>
    <row r="911" s="33" customFormat="1" ht="15" customHeight="1" spans="1:251">
      <c r="A911" s="135">
        <v>2130304</v>
      </c>
      <c r="B911" s="137" t="s">
        <v>754</v>
      </c>
      <c r="C911" s="143"/>
      <c r="D911" s="143"/>
      <c r="E911" s="133">
        <f t="shared" si="195"/>
        <v>0</v>
      </c>
      <c r="F911" s="134">
        <f t="shared" si="196"/>
        <v>0</v>
      </c>
      <c r="G911" s="143"/>
      <c r="IM911"/>
      <c r="IN911"/>
      <c r="IO911"/>
      <c r="IP911"/>
      <c r="IQ911"/>
    </row>
    <row r="912" s="33" customFormat="1" ht="15" customHeight="1" spans="1:251">
      <c r="A912" s="135">
        <v>2130305</v>
      </c>
      <c r="B912" s="137" t="s">
        <v>755</v>
      </c>
      <c r="C912" s="143"/>
      <c r="D912" s="143"/>
      <c r="E912" s="133">
        <f t="shared" si="195"/>
        <v>0</v>
      </c>
      <c r="F912" s="134">
        <f t="shared" si="196"/>
        <v>0</v>
      </c>
      <c r="G912" s="143"/>
      <c r="IM912"/>
      <c r="IN912"/>
      <c r="IO912"/>
      <c r="IP912"/>
      <c r="IQ912"/>
    </row>
    <row r="913" s="33" customFormat="1" ht="15" customHeight="1" spans="1:251">
      <c r="A913" s="135">
        <v>2130306</v>
      </c>
      <c r="B913" s="137" t="s">
        <v>756</v>
      </c>
      <c r="C913" s="143">
        <v>16</v>
      </c>
      <c r="D913" s="143">
        <v>11</v>
      </c>
      <c r="E913" s="133">
        <f t="shared" si="195"/>
        <v>-5</v>
      </c>
      <c r="F913" s="134">
        <f t="shared" si="196"/>
        <v>-31.25</v>
      </c>
      <c r="G913" s="143">
        <v>11</v>
      </c>
      <c r="IM913"/>
      <c r="IN913"/>
      <c r="IO913"/>
      <c r="IP913"/>
      <c r="IQ913"/>
    </row>
    <row r="914" s="33" customFormat="1" ht="15" customHeight="1" spans="1:251">
      <c r="A914" s="135">
        <v>2130307</v>
      </c>
      <c r="B914" s="137" t="s">
        <v>757</v>
      </c>
      <c r="C914" s="143"/>
      <c r="D914" s="143"/>
      <c r="E914" s="133">
        <f t="shared" si="195"/>
        <v>0</v>
      </c>
      <c r="F914" s="134">
        <f t="shared" si="196"/>
        <v>0</v>
      </c>
      <c r="G914" s="143"/>
      <c r="IM914"/>
      <c r="IN914"/>
      <c r="IO914"/>
      <c r="IP914"/>
      <c r="IQ914"/>
    </row>
    <row r="915" s="33" customFormat="1" ht="15" customHeight="1" spans="1:251">
      <c r="A915" s="135">
        <v>2130308</v>
      </c>
      <c r="B915" s="137" t="s">
        <v>758</v>
      </c>
      <c r="C915" s="143"/>
      <c r="D915" s="143"/>
      <c r="E915" s="133">
        <f t="shared" si="195"/>
        <v>0</v>
      </c>
      <c r="F915" s="134">
        <f t="shared" si="196"/>
        <v>0</v>
      </c>
      <c r="G915" s="143"/>
      <c r="IM915"/>
      <c r="IN915"/>
      <c r="IO915"/>
      <c r="IP915"/>
      <c r="IQ915"/>
    </row>
    <row r="916" s="33" customFormat="1" ht="15" customHeight="1" spans="1:251">
      <c r="A916" s="135">
        <v>2130309</v>
      </c>
      <c r="B916" s="137" t="s">
        <v>759</v>
      </c>
      <c r="C916" s="111">
        <v>154</v>
      </c>
      <c r="D916" s="143">
        <v>127</v>
      </c>
      <c r="E916" s="133">
        <f t="shared" si="195"/>
        <v>-27</v>
      </c>
      <c r="F916" s="134">
        <f t="shared" si="196"/>
        <v>-17.5324675324675</v>
      </c>
      <c r="G916" s="143">
        <v>127</v>
      </c>
      <c r="IM916"/>
      <c r="IN916"/>
      <c r="IO916"/>
      <c r="IP916"/>
      <c r="IQ916"/>
    </row>
    <row r="917" s="33" customFormat="1" ht="15" customHeight="1" spans="1:251">
      <c r="A917" s="135">
        <v>2130310</v>
      </c>
      <c r="B917" s="137" t="s">
        <v>760</v>
      </c>
      <c r="C917" s="111">
        <v>60</v>
      </c>
      <c r="D917" s="143">
        <v>60</v>
      </c>
      <c r="E917" s="133">
        <f t="shared" si="195"/>
        <v>0</v>
      </c>
      <c r="F917" s="134">
        <f t="shared" si="196"/>
        <v>0</v>
      </c>
      <c r="G917" s="143">
        <v>60</v>
      </c>
      <c r="IM917"/>
      <c r="IN917"/>
      <c r="IO917"/>
      <c r="IP917"/>
      <c r="IQ917"/>
    </row>
    <row r="918" s="33" customFormat="1" ht="15" customHeight="1" spans="1:251">
      <c r="A918" s="135">
        <v>2130311</v>
      </c>
      <c r="B918" s="137" t="s">
        <v>761</v>
      </c>
      <c r="C918" s="111">
        <v>220</v>
      </c>
      <c r="D918" s="143">
        <v>95</v>
      </c>
      <c r="E918" s="133">
        <f t="shared" si="195"/>
        <v>-125</v>
      </c>
      <c r="F918" s="134">
        <f t="shared" si="196"/>
        <v>-56.8181818181818</v>
      </c>
      <c r="G918" s="143">
        <v>95</v>
      </c>
      <c r="IM918"/>
      <c r="IN918"/>
      <c r="IO918"/>
      <c r="IP918"/>
      <c r="IQ918"/>
    </row>
    <row r="919" s="33" customFormat="1" ht="15" customHeight="1" spans="1:251">
      <c r="A919" s="135">
        <v>2130312</v>
      </c>
      <c r="B919" s="137" t="s">
        <v>762</v>
      </c>
      <c r="C919" s="111">
        <v>30</v>
      </c>
      <c r="D919" s="143">
        <v>30</v>
      </c>
      <c r="E919" s="133">
        <f t="shared" si="195"/>
        <v>0</v>
      </c>
      <c r="F919" s="134">
        <f t="shared" si="196"/>
        <v>0</v>
      </c>
      <c r="G919" s="143">
        <v>30</v>
      </c>
      <c r="IM919"/>
      <c r="IN919"/>
      <c r="IO919"/>
      <c r="IP919"/>
      <c r="IQ919"/>
    </row>
    <row r="920" s="33" customFormat="1" ht="15" customHeight="1" spans="1:251">
      <c r="A920" s="135">
        <v>2130313</v>
      </c>
      <c r="B920" s="137" t="s">
        <v>763</v>
      </c>
      <c r="C920" s="143"/>
      <c r="D920" s="143"/>
      <c r="E920" s="133">
        <f t="shared" si="195"/>
        <v>0</v>
      </c>
      <c r="F920" s="134">
        <f t="shared" si="196"/>
        <v>0</v>
      </c>
      <c r="G920" s="143"/>
      <c r="IM920"/>
      <c r="IN920"/>
      <c r="IO920"/>
      <c r="IP920"/>
      <c r="IQ920"/>
    </row>
    <row r="921" s="33" customFormat="1" ht="15" customHeight="1" spans="1:251">
      <c r="A921" s="135">
        <v>2130314</v>
      </c>
      <c r="B921" s="137" t="s">
        <v>764</v>
      </c>
      <c r="C921" s="111">
        <v>206</v>
      </c>
      <c r="D921" s="143">
        <v>255</v>
      </c>
      <c r="E921" s="133">
        <f t="shared" si="195"/>
        <v>49</v>
      </c>
      <c r="F921" s="134">
        <f t="shared" si="196"/>
        <v>23.7864077669903</v>
      </c>
      <c r="G921" s="143">
        <v>255</v>
      </c>
      <c r="IM921"/>
      <c r="IN921"/>
      <c r="IO921"/>
      <c r="IP921"/>
      <c r="IQ921"/>
    </row>
    <row r="922" s="33" customFormat="1" ht="15" customHeight="1" spans="1:251">
      <c r="A922" s="135">
        <v>2130315</v>
      </c>
      <c r="B922" s="137" t="s">
        <v>765</v>
      </c>
      <c r="C922" s="111">
        <v>70</v>
      </c>
      <c r="D922" s="143">
        <v>25</v>
      </c>
      <c r="E922" s="133">
        <f t="shared" si="195"/>
        <v>-45</v>
      </c>
      <c r="F922" s="134">
        <f t="shared" si="196"/>
        <v>-64.2857142857143</v>
      </c>
      <c r="G922" s="143">
        <v>25</v>
      </c>
      <c r="IM922"/>
      <c r="IN922"/>
      <c r="IO922"/>
      <c r="IP922"/>
      <c r="IQ922"/>
    </row>
    <row r="923" s="33" customFormat="1" ht="15" customHeight="1" spans="1:251">
      <c r="A923" s="135">
        <v>2130316</v>
      </c>
      <c r="B923" s="137" t="s">
        <v>766</v>
      </c>
      <c r="C923" s="111">
        <v>22</v>
      </c>
      <c r="D923" s="143"/>
      <c r="E923" s="133">
        <f t="shared" si="195"/>
        <v>-22</v>
      </c>
      <c r="F923" s="134">
        <f t="shared" si="196"/>
        <v>-100</v>
      </c>
      <c r="G923" s="143"/>
      <c r="IM923"/>
      <c r="IN923"/>
      <c r="IO923"/>
      <c r="IP923"/>
      <c r="IQ923"/>
    </row>
    <row r="924" s="33" customFormat="1" ht="15" customHeight="1" spans="1:251">
      <c r="A924" s="135">
        <v>2130317</v>
      </c>
      <c r="B924" s="137" t="s">
        <v>767</v>
      </c>
      <c r="C924" s="111">
        <v>47</v>
      </c>
      <c r="D924" s="143">
        <v>51</v>
      </c>
      <c r="E924" s="133">
        <f t="shared" si="195"/>
        <v>4</v>
      </c>
      <c r="F924" s="134">
        <f t="shared" si="196"/>
        <v>8.51063829787234</v>
      </c>
      <c r="G924" s="143">
        <v>51</v>
      </c>
      <c r="IM924"/>
      <c r="IN924"/>
      <c r="IO924"/>
      <c r="IP924"/>
      <c r="IQ924"/>
    </row>
    <row r="925" s="33" customFormat="1" ht="15" customHeight="1" spans="1:251">
      <c r="A925" s="135">
        <v>2130318</v>
      </c>
      <c r="B925" s="137" t="s">
        <v>768</v>
      </c>
      <c r="C925" s="143"/>
      <c r="D925" s="143"/>
      <c r="E925" s="133">
        <f t="shared" si="195"/>
        <v>0</v>
      </c>
      <c r="F925" s="134">
        <f t="shared" si="196"/>
        <v>0</v>
      </c>
      <c r="G925" s="143"/>
      <c r="IM925"/>
      <c r="IN925"/>
      <c r="IO925"/>
      <c r="IP925"/>
      <c r="IQ925"/>
    </row>
    <row r="926" s="33" customFormat="1" ht="15" customHeight="1" spans="1:251">
      <c r="A926" s="135">
        <v>2130319</v>
      </c>
      <c r="B926" s="137" t="s">
        <v>769</v>
      </c>
      <c r="C926" s="143"/>
      <c r="D926" s="143"/>
      <c r="E926" s="133">
        <f t="shared" si="195"/>
        <v>0</v>
      </c>
      <c r="F926" s="134">
        <f t="shared" si="196"/>
        <v>0</v>
      </c>
      <c r="G926" s="143"/>
      <c r="IM926"/>
      <c r="IN926"/>
      <c r="IO926"/>
      <c r="IP926"/>
      <c r="IQ926"/>
    </row>
    <row r="927" s="33" customFormat="1" ht="15" customHeight="1" spans="1:251">
      <c r="A927" s="135">
        <v>2130321</v>
      </c>
      <c r="B927" s="137" t="s">
        <v>770</v>
      </c>
      <c r="C927" s="143"/>
      <c r="D927" s="143"/>
      <c r="E927" s="133">
        <f t="shared" si="195"/>
        <v>0</v>
      </c>
      <c r="F927" s="134">
        <f t="shared" si="196"/>
        <v>0</v>
      </c>
      <c r="G927" s="143"/>
      <c r="IM927"/>
      <c r="IN927"/>
      <c r="IO927"/>
      <c r="IP927"/>
      <c r="IQ927"/>
    </row>
    <row r="928" s="33" customFormat="1" ht="15" customHeight="1" spans="1:251">
      <c r="A928" s="135">
        <v>2130322</v>
      </c>
      <c r="B928" s="137" t="s">
        <v>771</v>
      </c>
      <c r="C928" s="143"/>
      <c r="D928" s="143"/>
      <c r="E928" s="133">
        <f t="shared" si="195"/>
        <v>0</v>
      </c>
      <c r="F928" s="134">
        <f t="shared" si="196"/>
        <v>0</v>
      </c>
      <c r="G928" s="143"/>
      <c r="IM928"/>
      <c r="IN928"/>
      <c r="IO928"/>
      <c r="IP928"/>
      <c r="IQ928"/>
    </row>
    <row r="929" s="33" customFormat="1" ht="15" customHeight="1" spans="1:251">
      <c r="A929" s="135">
        <v>2130333</v>
      </c>
      <c r="B929" s="137" t="s">
        <v>744</v>
      </c>
      <c r="C929" s="143"/>
      <c r="D929" s="143"/>
      <c r="E929" s="133">
        <f t="shared" si="195"/>
        <v>0</v>
      </c>
      <c r="F929" s="134">
        <f t="shared" si="196"/>
        <v>0</v>
      </c>
      <c r="G929" s="143"/>
      <c r="IM929"/>
      <c r="IN929"/>
      <c r="IO929"/>
      <c r="IP929"/>
      <c r="IQ929"/>
    </row>
    <row r="930" s="33" customFormat="1" ht="15" customHeight="1" spans="1:251">
      <c r="A930" s="135">
        <v>2130334</v>
      </c>
      <c r="B930" s="137" t="s">
        <v>772</v>
      </c>
      <c r="C930" s="143"/>
      <c r="D930" s="143"/>
      <c r="E930" s="133">
        <f t="shared" si="195"/>
        <v>0</v>
      </c>
      <c r="F930" s="134">
        <f t="shared" si="196"/>
        <v>0</v>
      </c>
      <c r="G930" s="143"/>
      <c r="IM930"/>
      <c r="IN930"/>
      <c r="IO930"/>
      <c r="IP930"/>
      <c r="IQ930"/>
    </row>
    <row r="931" s="33" customFormat="1" ht="15" customHeight="1" spans="1:251">
      <c r="A931" s="135">
        <v>2130335</v>
      </c>
      <c r="B931" s="137" t="s">
        <v>773</v>
      </c>
      <c r="C931" s="111">
        <v>75</v>
      </c>
      <c r="D931" s="143">
        <v>63</v>
      </c>
      <c r="E931" s="133">
        <f t="shared" si="195"/>
        <v>-12</v>
      </c>
      <c r="F931" s="134">
        <f t="shared" si="196"/>
        <v>-16</v>
      </c>
      <c r="G931" s="143">
        <v>63</v>
      </c>
      <c r="IM931"/>
      <c r="IN931"/>
      <c r="IO931"/>
      <c r="IP931"/>
      <c r="IQ931"/>
    </row>
    <row r="932" s="33" customFormat="1" ht="15" customHeight="1" spans="1:251">
      <c r="A932" s="135">
        <v>2130399</v>
      </c>
      <c r="B932" s="137" t="s">
        <v>774</v>
      </c>
      <c r="C932" s="111">
        <v>480</v>
      </c>
      <c r="D932" s="143">
        <v>447</v>
      </c>
      <c r="E932" s="133">
        <f t="shared" si="195"/>
        <v>-33</v>
      </c>
      <c r="F932" s="134">
        <f t="shared" si="196"/>
        <v>-6.875</v>
      </c>
      <c r="G932" s="143">
        <v>447</v>
      </c>
      <c r="IM932"/>
      <c r="IN932"/>
      <c r="IO932"/>
      <c r="IP932"/>
      <c r="IQ932"/>
    </row>
    <row r="933" s="33" customFormat="1" ht="15" customHeight="1" spans="1:251">
      <c r="A933" s="135">
        <v>21304</v>
      </c>
      <c r="B933" s="136" t="s">
        <v>775</v>
      </c>
      <c r="C933" s="142">
        <f t="shared" ref="C933:G933" si="198">SUM(C934:C943)</f>
        <v>0</v>
      </c>
      <c r="D933" s="142">
        <f t="shared" si="198"/>
        <v>0</v>
      </c>
      <c r="E933" s="133">
        <f t="shared" si="195"/>
        <v>0</v>
      </c>
      <c r="F933" s="134">
        <f t="shared" si="196"/>
        <v>0</v>
      </c>
      <c r="G933" s="142">
        <f t="shared" si="198"/>
        <v>0</v>
      </c>
      <c r="IM933"/>
      <c r="IN933"/>
      <c r="IO933"/>
      <c r="IP933"/>
      <c r="IQ933"/>
    </row>
    <row r="934" s="33" customFormat="1" ht="15" customHeight="1" spans="1:251">
      <c r="A934" s="135">
        <v>2130401</v>
      </c>
      <c r="B934" s="137" t="s">
        <v>63</v>
      </c>
      <c r="C934" s="143"/>
      <c r="D934" s="143"/>
      <c r="E934" s="133">
        <f t="shared" si="195"/>
        <v>0</v>
      </c>
      <c r="F934" s="134">
        <f t="shared" si="196"/>
        <v>0</v>
      </c>
      <c r="G934" s="143"/>
      <c r="IM934"/>
      <c r="IN934"/>
      <c r="IO934"/>
      <c r="IP934"/>
      <c r="IQ934"/>
    </row>
    <row r="935" s="33" customFormat="1" ht="15" customHeight="1" spans="1:251">
      <c r="A935" s="135">
        <v>2130402</v>
      </c>
      <c r="B935" s="137" t="s">
        <v>64</v>
      </c>
      <c r="C935" s="143"/>
      <c r="D935" s="143"/>
      <c r="E935" s="133">
        <f t="shared" si="195"/>
        <v>0</v>
      </c>
      <c r="F935" s="134">
        <f t="shared" si="196"/>
        <v>0</v>
      </c>
      <c r="G935" s="143"/>
      <c r="IM935"/>
      <c r="IN935"/>
      <c r="IO935"/>
      <c r="IP935"/>
      <c r="IQ935"/>
    </row>
    <row r="936" s="33" customFormat="1" ht="15" customHeight="1" spans="1:251">
      <c r="A936" s="135">
        <v>2130403</v>
      </c>
      <c r="B936" s="137" t="s">
        <v>65</v>
      </c>
      <c r="C936" s="143"/>
      <c r="D936" s="143"/>
      <c r="E936" s="133">
        <f t="shared" si="195"/>
        <v>0</v>
      </c>
      <c r="F936" s="134">
        <f t="shared" si="196"/>
        <v>0</v>
      </c>
      <c r="G936" s="143"/>
      <c r="IM936"/>
      <c r="IN936"/>
      <c r="IO936"/>
      <c r="IP936"/>
      <c r="IQ936"/>
    </row>
    <row r="937" s="33" customFormat="1" ht="15" customHeight="1" spans="1:251">
      <c r="A937" s="135">
        <v>2130404</v>
      </c>
      <c r="B937" s="137" t="s">
        <v>776</v>
      </c>
      <c r="C937" s="143"/>
      <c r="D937" s="143"/>
      <c r="E937" s="133">
        <f t="shared" si="195"/>
        <v>0</v>
      </c>
      <c r="F937" s="134">
        <f t="shared" si="196"/>
        <v>0</v>
      </c>
      <c r="G937" s="143"/>
      <c r="IM937"/>
      <c r="IN937"/>
      <c r="IO937"/>
      <c r="IP937"/>
      <c r="IQ937"/>
    </row>
    <row r="938" s="33" customFormat="1" ht="15" customHeight="1" spans="1:251">
      <c r="A938" s="135">
        <v>2130405</v>
      </c>
      <c r="B938" s="137" t="s">
        <v>777</v>
      </c>
      <c r="C938" s="143"/>
      <c r="D938" s="143"/>
      <c r="E938" s="133">
        <f t="shared" si="195"/>
        <v>0</v>
      </c>
      <c r="F938" s="134">
        <f t="shared" si="196"/>
        <v>0</v>
      </c>
      <c r="G938" s="143"/>
      <c r="IM938"/>
      <c r="IN938"/>
      <c r="IO938"/>
      <c r="IP938"/>
      <c r="IQ938"/>
    </row>
    <row r="939" s="33" customFormat="1" ht="15" customHeight="1" spans="1:251">
      <c r="A939" s="135">
        <v>2130406</v>
      </c>
      <c r="B939" s="137" t="s">
        <v>778</v>
      </c>
      <c r="C939" s="143"/>
      <c r="D939" s="143"/>
      <c r="E939" s="133">
        <f t="shared" si="195"/>
        <v>0</v>
      </c>
      <c r="F939" s="134">
        <f t="shared" si="196"/>
        <v>0</v>
      </c>
      <c r="G939" s="143"/>
      <c r="IM939"/>
      <c r="IN939"/>
      <c r="IO939"/>
      <c r="IP939"/>
      <c r="IQ939"/>
    </row>
    <row r="940" s="33" customFormat="1" ht="15" customHeight="1" spans="1:251">
      <c r="A940" s="135">
        <v>2130407</v>
      </c>
      <c r="B940" s="137" t="s">
        <v>779</v>
      </c>
      <c r="C940" s="143"/>
      <c r="D940" s="143"/>
      <c r="E940" s="133">
        <f t="shared" si="195"/>
        <v>0</v>
      </c>
      <c r="F940" s="134">
        <f t="shared" si="196"/>
        <v>0</v>
      </c>
      <c r="G940" s="143"/>
      <c r="IM940"/>
      <c r="IN940"/>
      <c r="IO940"/>
      <c r="IP940"/>
      <c r="IQ940"/>
    </row>
    <row r="941" s="33" customFormat="1" ht="15" customHeight="1" spans="1:251">
      <c r="A941" s="135">
        <v>2130408</v>
      </c>
      <c r="B941" s="137" t="s">
        <v>780</v>
      </c>
      <c r="C941" s="143"/>
      <c r="D941" s="143"/>
      <c r="E941" s="133">
        <f t="shared" si="195"/>
        <v>0</v>
      </c>
      <c r="F941" s="134">
        <f t="shared" si="196"/>
        <v>0</v>
      </c>
      <c r="G941" s="143"/>
      <c r="IM941"/>
      <c r="IN941"/>
      <c r="IO941"/>
      <c r="IP941"/>
      <c r="IQ941"/>
    </row>
    <row r="942" s="33" customFormat="1" ht="15" customHeight="1" spans="1:251">
      <c r="A942" s="135">
        <v>2130409</v>
      </c>
      <c r="B942" s="137" t="s">
        <v>781</v>
      </c>
      <c r="C942" s="143"/>
      <c r="D942" s="143"/>
      <c r="E942" s="133">
        <f t="shared" si="195"/>
        <v>0</v>
      </c>
      <c r="F942" s="134">
        <f t="shared" si="196"/>
        <v>0</v>
      </c>
      <c r="G942" s="143"/>
      <c r="IM942"/>
      <c r="IN942"/>
      <c r="IO942"/>
      <c r="IP942"/>
      <c r="IQ942"/>
    </row>
    <row r="943" s="33" customFormat="1" ht="15" customHeight="1" spans="1:251">
      <c r="A943" s="135">
        <v>2130499</v>
      </c>
      <c r="B943" s="137" t="s">
        <v>782</v>
      </c>
      <c r="C943" s="143"/>
      <c r="D943" s="143"/>
      <c r="E943" s="133">
        <f t="shared" si="195"/>
        <v>0</v>
      </c>
      <c r="F943" s="134">
        <f t="shared" si="196"/>
        <v>0</v>
      </c>
      <c r="G943" s="143"/>
      <c r="IM943"/>
      <c r="IN943"/>
      <c r="IO943"/>
      <c r="IP943"/>
      <c r="IQ943"/>
    </row>
    <row r="944" s="33" customFormat="1" ht="15" customHeight="1" spans="1:251">
      <c r="A944" s="135">
        <v>21305</v>
      </c>
      <c r="B944" s="136" t="s">
        <v>783</v>
      </c>
      <c r="C944" s="142">
        <f t="shared" ref="C944:G944" si="199">SUM(C945:C954)</f>
        <v>697</v>
      </c>
      <c r="D944" s="142">
        <f t="shared" si="199"/>
        <v>609</v>
      </c>
      <c r="E944" s="133">
        <f t="shared" si="195"/>
        <v>-88</v>
      </c>
      <c r="F944" s="134">
        <f t="shared" si="196"/>
        <v>-12.6255380200861</v>
      </c>
      <c r="G944" s="142">
        <f t="shared" si="199"/>
        <v>609</v>
      </c>
      <c r="IM944"/>
      <c r="IN944"/>
      <c r="IO944"/>
      <c r="IP944"/>
      <c r="IQ944"/>
    </row>
    <row r="945" s="33" customFormat="1" ht="15" customHeight="1" spans="1:251">
      <c r="A945" s="135">
        <v>2130501</v>
      </c>
      <c r="B945" s="137" t="s">
        <v>63</v>
      </c>
      <c r="C945" s="111">
        <v>69</v>
      </c>
      <c r="D945" s="143">
        <v>62</v>
      </c>
      <c r="E945" s="133">
        <f t="shared" si="195"/>
        <v>-7</v>
      </c>
      <c r="F945" s="134">
        <f t="shared" si="196"/>
        <v>-10.1449275362319</v>
      </c>
      <c r="G945" s="143">
        <v>62</v>
      </c>
      <c r="IM945"/>
      <c r="IN945"/>
      <c r="IO945"/>
      <c r="IP945"/>
      <c r="IQ945"/>
    </row>
    <row r="946" s="33" customFormat="1" ht="15" customHeight="1" spans="1:251">
      <c r="A946" s="135">
        <v>2130502</v>
      </c>
      <c r="B946" s="137" t="s">
        <v>64</v>
      </c>
      <c r="C946" s="111">
        <v>0</v>
      </c>
      <c r="D946" s="143"/>
      <c r="E946" s="133">
        <f t="shared" si="195"/>
        <v>0</v>
      </c>
      <c r="F946" s="134">
        <f t="shared" si="196"/>
        <v>0</v>
      </c>
      <c r="G946" s="143"/>
      <c r="IM946"/>
      <c r="IN946"/>
      <c r="IO946"/>
      <c r="IP946"/>
      <c r="IQ946"/>
    </row>
    <row r="947" s="33" customFormat="1" ht="15" customHeight="1" spans="1:251">
      <c r="A947" s="135">
        <v>2130503</v>
      </c>
      <c r="B947" s="137" t="s">
        <v>65</v>
      </c>
      <c r="C947" s="111">
        <v>0</v>
      </c>
      <c r="D947" s="143"/>
      <c r="E947" s="133">
        <f t="shared" si="195"/>
        <v>0</v>
      </c>
      <c r="F947" s="134">
        <f t="shared" si="196"/>
        <v>0</v>
      </c>
      <c r="G947" s="143"/>
      <c r="IM947"/>
      <c r="IN947"/>
      <c r="IO947"/>
      <c r="IP947"/>
      <c r="IQ947"/>
    </row>
    <row r="948" s="33" customFormat="1" ht="15" customHeight="1" spans="1:251">
      <c r="A948" s="135">
        <v>2130504</v>
      </c>
      <c r="B948" s="137" t="s">
        <v>784</v>
      </c>
      <c r="C948" s="111">
        <v>300</v>
      </c>
      <c r="D948" s="143">
        <v>227</v>
      </c>
      <c r="E948" s="133">
        <f t="shared" si="195"/>
        <v>-73</v>
      </c>
      <c r="F948" s="134">
        <f t="shared" si="196"/>
        <v>-24.3333333333333</v>
      </c>
      <c r="G948" s="143">
        <v>227</v>
      </c>
      <c r="IM948"/>
      <c r="IN948"/>
      <c r="IO948"/>
      <c r="IP948"/>
      <c r="IQ948"/>
    </row>
    <row r="949" s="33" customFormat="1" ht="15" customHeight="1" spans="1:251">
      <c r="A949" s="135">
        <v>2130505</v>
      </c>
      <c r="B949" s="137" t="s">
        <v>785</v>
      </c>
      <c r="C949" s="111">
        <v>318</v>
      </c>
      <c r="D949" s="143">
        <v>220</v>
      </c>
      <c r="E949" s="133">
        <f t="shared" si="195"/>
        <v>-98</v>
      </c>
      <c r="F949" s="134">
        <f t="shared" si="196"/>
        <v>-30.8176100628931</v>
      </c>
      <c r="G949" s="143">
        <v>220</v>
      </c>
      <c r="IM949"/>
      <c r="IN949"/>
      <c r="IO949"/>
      <c r="IP949"/>
      <c r="IQ949"/>
    </row>
    <row r="950" s="33" customFormat="1" ht="15" customHeight="1" spans="1:251">
      <c r="A950" s="135">
        <v>2130506</v>
      </c>
      <c r="B950" s="137" t="s">
        <v>786</v>
      </c>
      <c r="C950" s="111">
        <v>0</v>
      </c>
      <c r="D950" s="143"/>
      <c r="E950" s="133">
        <f t="shared" si="195"/>
        <v>0</v>
      </c>
      <c r="F950" s="134">
        <f t="shared" si="196"/>
        <v>0</v>
      </c>
      <c r="G950" s="143"/>
      <c r="IM950"/>
      <c r="IN950"/>
      <c r="IO950"/>
      <c r="IP950"/>
      <c r="IQ950"/>
    </row>
    <row r="951" s="33" customFormat="1" ht="15" customHeight="1" spans="1:251">
      <c r="A951" s="135">
        <v>2130507</v>
      </c>
      <c r="B951" s="137" t="s">
        <v>787</v>
      </c>
      <c r="C951" s="111">
        <v>0</v>
      </c>
      <c r="D951" s="143"/>
      <c r="E951" s="133">
        <f t="shared" si="195"/>
        <v>0</v>
      </c>
      <c r="F951" s="134">
        <f t="shared" si="196"/>
        <v>0</v>
      </c>
      <c r="G951" s="143"/>
      <c r="IM951"/>
      <c r="IN951"/>
      <c r="IO951"/>
      <c r="IP951"/>
      <c r="IQ951"/>
    </row>
    <row r="952" s="33" customFormat="1" ht="15" customHeight="1" spans="1:251">
      <c r="A952" s="135">
        <v>2130508</v>
      </c>
      <c r="B952" s="137" t="s">
        <v>788</v>
      </c>
      <c r="C952" s="111">
        <v>0</v>
      </c>
      <c r="D952" s="143"/>
      <c r="E952" s="133">
        <f t="shared" si="195"/>
        <v>0</v>
      </c>
      <c r="F952" s="134">
        <f t="shared" si="196"/>
        <v>0</v>
      </c>
      <c r="G952" s="143"/>
      <c r="IM952"/>
      <c r="IN952"/>
      <c r="IO952"/>
      <c r="IP952"/>
      <c r="IQ952"/>
    </row>
    <row r="953" s="33" customFormat="1" ht="15" customHeight="1" spans="1:251">
      <c r="A953" s="135">
        <v>2130550</v>
      </c>
      <c r="B953" s="137" t="s">
        <v>789</v>
      </c>
      <c r="C953" s="111">
        <v>0</v>
      </c>
      <c r="D953" s="143"/>
      <c r="E953" s="133">
        <f t="shared" si="195"/>
        <v>0</v>
      </c>
      <c r="F953" s="134">
        <f t="shared" si="196"/>
        <v>0</v>
      </c>
      <c r="G953" s="143"/>
      <c r="IM953"/>
      <c r="IN953"/>
      <c r="IO953"/>
      <c r="IP953"/>
      <c r="IQ953"/>
    </row>
    <row r="954" s="33" customFormat="1" ht="15" customHeight="1" spans="1:251">
      <c r="A954" s="135">
        <v>2130599</v>
      </c>
      <c r="B954" s="137" t="s">
        <v>790</v>
      </c>
      <c r="C954" s="111">
        <v>10</v>
      </c>
      <c r="D954" s="143">
        <v>100</v>
      </c>
      <c r="E954" s="133">
        <f t="shared" si="195"/>
        <v>90</v>
      </c>
      <c r="F954" s="134">
        <f t="shared" si="196"/>
        <v>900</v>
      </c>
      <c r="G954" s="143">
        <v>100</v>
      </c>
      <c r="IM954"/>
      <c r="IN954"/>
      <c r="IO954"/>
      <c r="IP954"/>
      <c r="IQ954"/>
    </row>
    <row r="955" s="33" customFormat="1" ht="15" customHeight="1" spans="1:251">
      <c r="A955" s="135">
        <v>21306</v>
      </c>
      <c r="B955" s="136" t="s">
        <v>791</v>
      </c>
      <c r="C955" s="142">
        <f t="shared" ref="C955:G955" si="200">SUM(C956:C960)</f>
        <v>20</v>
      </c>
      <c r="D955" s="142">
        <f t="shared" si="200"/>
        <v>10</v>
      </c>
      <c r="E955" s="133">
        <f t="shared" si="195"/>
        <v>-10</v>
      </c>
      <c r="F955" s="134">
        <f t="shared" si="196"/>
        <v>-50</v>
      </c>
      <c r="G955" s="142">
        <f t="shared" si="200"/>
        <v>10</v>
      </c>
      <c r="IM955"/>
      <c r="IN955"/>
      <c r="IO955"/>
      <c r="IP955"/>
      <c r="IQ955"/>
    </row>
    <row r="956" s="33" customFormat="1" ht="15" customHeight="1" spans="1:251">
      <c r="A956" s="135">
        <v>2130601</v>
      </c>
      <c r="B956" s="137" t="s">
        <v>368</v>
      </c>
      <c r="C956" s="143">
        <v>20</v>
      </c>
      <c r="D956" s="143">
        <v>10</v>
      </c>
      <c r="E956" s="133">
        <f t="shared" si="195"/>
        <v>-10</v>
      </c>
      <c r="F956" s="134">
        <f t="shared" si="196"/>
        <v>-50</v>
      </c>
      <c r="G956" s="143">
        <v>10</v>
      </c>
      <c r="IM956"/>
      <c r="IN956"/>
      <c r="IO956"/>
      <c r="IP956"/>
      <c r="IQ956"/>
    </row>
    <row r="957" s="33" customFormat="1" ht="15" customHeight="1" spans="1:251">
      <c r="A957" s="135">
        <v>2130602</v>
      </c>
      <c r="B957" s="137" t="s">
        <v>792</v>
      </c>
      <c r="C957" s="143"/>
      <c r="D957" s="143"/>
      <c r="E957" s="133">
        <f t="shared" si="195"/>
        <v>0</v>
      </c>
      <c r="F957" s="134">
        <f t="shared" si="196"/>
        <v>0</v>
      </c>
      <c r="G957" s="143"/>
      <c r="IM957"/>
      <c r="IN957"/>
      <c r="IO957"/>
      <c r="IP957"/>
      <c r="IQ957"/>
    </row>
    <row r="958" s="33" customFormat="1" ht="15" customHeight="1" spans="1:251">
      <c r="A958" s="135">
        <v>2130603</v>
      </c>
      <c r="B958" s="137" t="s">
        <v>793</v>
      </c>
      <c r="C958" s="143"/>
      <c r="D958" s="143"/>
      <c r="E958" s="133">
        <f t="shared" si="195"/>
        <v>0</v>
      </c>
      <c r="F958" s="134">
        <f t="shared" si="196"/>
        <v>0</v>
      </c>
      <c r="G958" s="143"/>
      <c r="IM958"/>
      <c r="IN958"/>
      <c r="IO958"/>
      <c r="IP958"/>
      <c r="IQ958"/>
    </row>
    <row r="959" s="33" customFormat="1" ht="15" customHeight="1" spans="1:251">
      <c r="A959" s="135">
        <v>2130604</v>
      </c>
      <c r="B959" s="137" t="s">
        <v>794</v>
      </c>
      <c r="C959" s="143"/>
      <c r="D959" s="143"/>
      <c r="E959" s="133">
        <f t="shared" si="195"/>
        <v>0</v>
      </c>
      <c r="F959" s="134">
        <f t="shared" si="196"/>
        <v>0</v>
      </c>
      <c r="G959" s="143"/>
      <c r="IM959"/>
      <c r="IN959"/>
      <c r="IO959"/>
      <c r="IP959"/>
      <c r="IQ959"/>
    </row>
    <row r="960" s="33" customFormat="1" ht="15" customHeight="1" spans="1:251">
      <c r="A960" s="135">
        <v>2130699</v>
      </c>
      <c r="B960" s="137" t="s">
        <v>795</v>
      </c>
      <c r="C960" s="143"/>
      <c r="D960" s="143"/>
      <c r="E960" s="133">
        <f t="shared" ref="E960:E1023" si="201">D960-C960</f>
        <v>0</v>
      </c>
      <c r="F960" s="134">
        <f t="shared" ref="F960:F1023" si="202">IF(C960=0,,E960/C960*100)</f>
        <v>0</v>
      </c>
      <c r="G960" s="143"/>
      <c r="IM960"/>
      <c r="IN960"/>
      <c r="IO960"/>
      <c r="IP960"/>
      <c r="IQ960"/>
    </row>
    <row r="961" s="33" customFormat="1" ht="15" customHeight="1" spans="1:251">
      <c r="A961" s="135">
        <v>21307</v>
      </c>
      <c r="B961" s="136" t="s">
        <v>796</v>
      </c>
      <c r="C961" s="142">
        <f t="shared" ref="C961:G961" si="203">SUM(C962:C967)</f>
        <v>2275</v>
      </c>
      <c r="D961" s="142">
        <f t="shared" si="203"/>
        <v>2615</v>
      </c>
      <c r="E961" s="133">
        <f t="shared" si="201"/>
        <v>340</v>
      </c>
      <c r="F961" s="134">
        <f t="shared" si="202"/>
        <v>14.9450549450549</v>
      </c>
      <c r="G961" s="142">
        <f t="shared" si="203"/>
        <v>2615</v>
      </c>
      <c r="IM961"/>
      <c r="IN961"/>
      <c r="IO961"/>
      <c r="IP961"/>
      <c r="IQ961"/>
    </row>
    <row r="962" s="33" customFormat="1" ht="15" customHeight="1" spans="1:251">
      <c r="A962" s="135">
        <v>2130701</v>
      </c>
      <c r="B962" s="137" t="s">
        <v>797</v>
      </c>
      <c r="C962" s="111">
        <v>630</v>
      </c>
      <c r="D962" s="143">
        <v>767</v>
      </c>
      <c r="E962" s="133">
        <f t="shared" si="201"/>
        <v>137</v>
      </c>
      <c r="F962" s="134">
        <f t="shared" si="202"/>
        <v>21.7460317460317</v>
      </c>
      <c r="G962" s="143">
        <v>767</v>
      </c>
      <c r="IM962"/>
      <c r="IN962"/>
      <c r="IO962"/>
      <c r="IP962"/>
      <c r="IQ962"/>
    </row>
    <row r="963" s="33" customFormat="1" ht="15" customHeight="1" spans="1:251">
      <c r="A963" s="135">
        <v>2130704</v>
      </c>
      <c r="B963" s="137" t="s">
        <v>798</v>
      </c>
      <c r="C963" s="111">
        <v>114</v>
      </c>
      <c r="D963" s="143">
        <v>114</v>
      </c>
      <c r="E963" s="133">
        <f t="shared" si="201"/>
        <v>0</v>
      </c>
      <c r="F963" s="134">
        <f t="shared" si="202"/>
        <v>0</v>
      </c>
      <c r="G963" s="143">
        <v>114</v>
      </c>
      <c r="IM963"/>
      <c r="IN963"/>
      <c r="IO963"/>
      <c r="IP963"/>
      <c r="IQ963"/>
    </row>
    <row r="964" s="33" customFormat="1" ht="15" customHeight="1" spans="1:251">
      <c r="A964" s="135">
        <v>2130705</v>
      </c>
      <c r="B964" s="137" t="s">
        <v>799</v>
      </c>
      <c r="C964" s="111">
        <v>1255</v>
      </c>
      <c r="D964" s="143">
        <v>1308</v>
      </c>
      <c r="E964" s="133">
        <f t="shared" si="201"/>
        <v>53</v>
      </c>
      <c r="F964" s="134">
        <f t="shared" si="202"/>
        <v>4.22310756972112</v>
      </c>
      <c r="G964" s="143">
        <v>1308</v>
      </c>
      <c r="IM964"/>
      <c r="IN964"/>
      <c r="IO964"/>
      <c r="IP964"/>
      <c r="IQ964"/>
    </row>
    <row r="965" s="33" customFormat="1" ht="15" customHeight="1" spans="1:251">
      <c r="A965" s="135">
        <v>2130706</v>
      </c>
      <c r="B965" s="137" t="s">
        <v>800</v>
      </c>
      <c r="C965" s="111"/>
      <c r="D965" s="143">
        <v>250</v>
      </c>
      <c r="E965" s="133">
        <f t="shared" si="201"/>
        <v>250</v>
      </c>
      <c r="F965" s="134">
        <f t="shared" si="202"/>
        <v>0</v>
      </c>
      <c r="G965" s="143">
        <v>250</v>
      </c>
      <c r="IM965"/>
      <c r="IN965"/>
      <c r="IO965"/>
      <c r="IP965"/>
      <c r="IQ965"/>
    </row>
    <row r="966" s="33" customFormat="1" ht="15" customHeight="1" spans="1:251">
      <c r="A966" s="135">
        <v>2130707</v>
      </c>
      <c r="B966" s="137" t="s">
        <v>801</v>
      </c>
      <c r="C966" s="111">
        <v>166</v>
      </c>
      <c r="D966" s="143">
        <v>166</v>
      </c>
      <c r="E966" s="133">
        <f t="shared" si="201"/>
        <v>0</v>
      </c>
      <c r="F966" s="134">
        <f t="shared" si="202"/>
        <v>0</v>
      </c>
      <c r="G966" s="143">
        <v>166</v>
      </c>
      <c r="IM966"/>
      <c r="IN966"/>
      <c r="IO966"/>
      <c r="IP966"/>
      <c r="IQ966"/>
    </row>
    <row r="967" s="33" customFormat="1" ht="15" customHeight="1" spans="1:251">
      <c r="A967" s="135">
        <v>2130799</v>
      </c>
      <c r="B967" s="137" t="s">
        <v>802</v>
      </c>
      <c r="C967" s="114">
        <f>10+100</f>
        <v>110</v>
      </c>
      <c r="D967" s="143">
        <v>10</v>
      </c>
      <c r="E967" s="133">
        <f t="shared" si="201"/>
        <v>-100</v>
      </c>
      <c r="F967" s="134">
        <f t="shared" si="202"/>
        <v>-90.9090909090909</v>
      </c>
      <c r="G967" s="143">
        <v>10</v>
      </c>
      <c r="IM967"/>
      <c r="IN967"/>
      <c r="IO967"/>
      <c r="IP967"/>
      <c r="IQ967"/>
    </row>
    <row r="968" s="33" customFormat="1" ht="15" customHeight="1" spans="1:251">
      <c r="A968" s="135">
        <v>21308</v>
      </c>
      <c r="B968" s="136" t="s">
        <v>803</v>
      </c>
      <c r="C968" s="142">
        <f t="shared" ref="C968:G968" si="204">SUM(C969:C974)</f>
        <v>87</v>
      </c>
      <c r="D968" s="142">
        <f t="shared" si="204"/>
        <v>84</v>
      </c>
      <c r="E968" s="133">
        <f t="shared" si="201"/>
        <v>-3</v>
      </c>
      <c r="F968" s="134">
        <f t="shared" si="202"/>
        <v>-3.44827586206897</v>
      </c>
      <c r="G968" s="142">
        <f t="shared" si="204"/>
        <v>84</v>
      </c>
      <c r="IM968"/>
      <c r="IN968"/>
      <c r="IO968"/>
      <c r="IP968"/>
      <c r="IQ968"/>
    </row>
    <row r="969" s="33" customFormat="1" ht="15" customHeight="1" spans="1:251">
      <c r="A969" s="135">
        <v>2130801</v>
      </c>
      <c r="B969" s="137" t="s">
        <v>804</v>
      </c>
      <c r="C969" s="143"/>
      <c r="D969" s="143"/>
      <c r="E969" s="133">
        <f t="shared" si="201"/>
        <v>0</v>
      </c>
      <c r="F969" s="134">
        <f t="shared" si="202"/>
        <v>0</v>
      </c>
      <c r="G969" s="143"/>
      <c r="IM969"/>
      <c r="IN969"/>
      <c r="IO969"/>
      <c r="IP969"/>
      <c r="IQ969"/>
    </row>
    <row r="970" s="33" customFormat="1" ht="15" customHeight="1" spans="1:251">
      <c r="A970" s="135">
        <v>2130802</v>
      </c>
      <c r="B970" s="137" t="s">
        <v>805</v>
      </c>
      <c r="C970" s="143"/>
      <c r="D970" s="143"/>
      <c r="E970" s="133">
        <f t="shared" si="201"/>
        <v>0</v>
      </c>
      <c r="F970" s="134">
        <f t="shared" si="202"/>
        <v>0</v>
      </c>
      <c r="G970" s="143"/>
      <c r="IM970"/>
      <c r="IN970"/>
      <c r="IO970"/>
      <c r="IP970"/>
      <c r="IQ970"/>
    </row>
    <row r="971" s="33" customFormat="1" ht="15" customHeight="1" spans="1:251">
      <c r="A971" s="135">
        <v>2130803</v>
      </c>
      <c r="B971" s="137" t="s">
        <v>806</v>
      </c>
      <c r="C971" s="143">
        <v>87</v>
      </c>
      <c r="D971" s="143">
        <v>84</v>
      </c>
      <c r="E971" s="133">
        <f t="shared" si="201"/>
        <v>-3</v>
      </c>
      <c r="F971" s="134">
        <f t="shared" si="202"/>
        <v>-3.44827586206897</v>
      </c>
      <c r="G971" s="143">
        <v>84</v>
      </c>
      <c r="IM971"/>
      <c r="IN971"/>
      <c r="IO971"/>
      <c r="IP971"/>
      <c r="IQ971"/>
    </row>
    <row r="972" s="33" customFormat="1" ht="15" customHeight="1" spans="1:251">
      <c r="A972" s="135">
        <v>2130804</v>
      </c>
      <c r="B972" s="137" t="s">
        <v>807</v>
      </c>
      <c r="C972" s="143"/>
      <c r="D972" s="143"/>
      <c r="E972" s="133">
        <f t="shared" si="201"/>
        <v>0</v>
      </c>
      <c r="F972" s="134">
        <f t="shared" si="202"/>
        <v>0</v>
      </c>
      <c r="G972" s="143"/>
      <c r="IM972"/>
      <c r="IN972"/>
      <c r="IO972"/>
      <c r="IP972"/>
      <c r="IQ972"/>
    </row>
    <row r="973" s="33" customFormat="1" ht="15" customHeight="1" spans="1:251">
      <c r="A973" s="135">
        <v>2130805</v>
      </c>
      <c r="B973" s="137" t="s">
        <v>808</v>
      </c>
      <c r="C973" s="143"/>
      <c r="D973" s="143"/>
      <c r="E973" s="133">
        <f t="shared" si="201"/>
        <v>0</v>
      </c>
      <c r="F973" s="134">
        <f t="shared" si="202"/>
        <v>0</v>
      </c>
      <c r="G973" s="143"/>
      <c r="IM973"/>
      <c r="IN973"/>
      <c r="IO973"/>
      <c r="IP973"/>
      <c r="IQ973"/>
    </row>
    <row r="974" s="33" customFormat="1" ht="15" customHeight="1" spans="1:251">
      <c r="A974" s="135">
        <v>2130899</v>
      </c>
      <c r="B974" s="137" t="s">
        <v>809</v>
      </c>
      <c r="C974" s="143"/>
      <c r="D974" s="143"/>
      <c r="E974" s="133">
        <f t="shared" si="201"/>
        <v>0</v>
      </c>
      <c r="F974" s="134">
        <f t="shared" si="202"/>
        <v>0</v>
      </c>
      <c r="G974" s="143"/>
      <c r="IM974"/>
      <c r="IN974"/>
      <c r="IO974"/>
      <c r="IP974"/>
      <c r="IQ974"/>
    </row>
    <row r="975" s="33" customFormat="1" ht="15" customHeight="1" spans="1:251">
      <c r="A975" s="135">
        <v>21309</v>
      </c>
      <c r="B975" s="136" t="s">
        <v>810</v>
      </c>
      <c r="C975" s="142">
        <f t="shared" ref="C975:G975" si="205">SUM(C976:C977)</f>
        <v>0</v>
      </c>
      <c r="D975" s="142">
        <f t="shared" si="205"/>
        <v>0</v>
      </c>
      <c r="E975" s="133">
        <f t="shared" si="201"/>
        <v>0</v>
      </c>
      <c r="F975" s="134">
        <f t="shared" si="202"/>
        <v>0</v>
      </c>
      <c r="G975" s="142">
        <f t="shared" si="205"/>
        <v>0</v>
      </c>
      <c r="IM975"/>
      <c r="IN975"/>
      <c r="IO975"/>
      <c r="IP975"/>
      <c r="IQ975"/>
    </row>
    <row r="976" s="33" customFormat="1" ht="15" customHeight="1" spans="1:251">
      <c r="A976" s="135">
        <v>2130901</v>
      </c>
      <c r="B976" s="137" t="s">
        <v>811</v>
      </c>
      <c r="C976" s="143"/>
      <c r="D976" s="143"/>
      <c r="E976" s="133">
        <f t="shared" si="201"/>
        <v>0</v>
      </c>
      <c r="F976" s="134">
        <f t="shared" si="202"/>
        <v>0</v>
      </c>
      <c r="G976" s="143"/>
      <c r="IM976"/>
      <c r="IN976"/>
      <c r="IO976"/>
      <c r="IP976"/>
      <c r="IQ976"/>
    </row>
    <row r="977" s="33" customFormat="1" ht="15" customHeight="1" spans="1:251">
      <c r="A977" s="135">
        <v>2130903</v>
      </c>
      <c r="B977" s="137" t="s">
        <v>812</v>
      </c>
      <c r="C977" s="143"/>
      <c r="D977" s="143"/>
      <c r="E977" s="133">
        <f t="shared" si="201"/>
        <v>0</v>
      </c>
      <c r="F977" s="134">
        <f t="shared" si="202"/>
        <v>0</v>
      </c>
      <c r="G977" s="143"/>
      <c r="IM977"/>
      <c r="IN977"/>
      <c r="IO977"/>
      <c r="IP977"/>
      <c r="IQ977"/>
    </row>
    <row r="978" s="33" customFormat="1" ht="15" customHeight="1" spans="1:251">
      <c r="A978" s="135">
        <v>21399</v>
      </c>
      <c r="B978" s="136" t="s">
        <v>813</v>
      </c>
      <c r="C978" s="142">
        <f t="shared" ref="C978:G978" si="206">SUM(C979:C980)</f>
        <v>0</v>
      </c>
      <c r="D978" s="142">
        <f t="shared" si="206"/>
        <v>0</v>
      </c>
      <c r="E978" s="133">
        <f t="shared" si="201"/>
        <v>0</v>
      </c>
      <c r="F978" s="134">
        <f t="shared" si="202"/>
        <v>0</v>
      </c>
      <c r="G978" s="142">
        <f t="shared" si="206"/>
        <v>0</v>
      </c>
      <c r="IM978"/>
      <c r="IN978"/>
      <c r="IO978"/>
      <c r="IP978"/>
      <c r="IQ978"/>
    </row>
    <row r="979" s="33" customFormat="1" ht="15" customHeight="1" spans="1:251">
      <c r="A979" s="135">
        <v>2139901</v>
      </c>
      <c r="B979" s="137" t="s">
        <v>814</v>
      </c>
      <c r="C979" s="143"/>
      <c r="D979" s="143"/>
      <c r="E979" s="133">
        <f t="shared" si="201"/>
        <v>0</v>
      </c>
      <c r="F979" s="134">
        <f t="shared" si="202"/>
        <v>0</v>
      </c>
      <c r="G979" s="143"/>
      <c r="IM979"/>
      <c r="IN979"/>
      <c r="IO979"/>
      <c r="IP979"/>
      <c r="IQ979"/>
    </row>
    <row r="980" s="33" customFormat="1" ht="15" customHeight="1" spans="1:251">
      <c r="A980" s="135">
        <v>2139999</v>
      </c>
      <c r="B980" s="137" t="s">
        <v>815</v>
      </c>
      <c r="C980" s="143"/>
      <c r="D980" s="143"/>
      <c r="E980" s="133">
        <f t="shared" si="201"/>
        <v>0</v>
      </c>
      <c r="F980" s="134">
        <f t="shared" si="202"/>
        <v>0</v>
      </c>
      <c r="G980" s="143"/>
      <c r="IM980"/>
      <c r="IN980"/>
      <c r="IO980"/>
      <c r="IP980"/>
      <c r="IQ980"/>
    </row>
    <row r="981" s="33" customFormat="1" ht="15" customHeight="1" spans="1:251">
      <c r="A981" s="135">
        <v>214</v>
      </c>
      <c r="B981" s="136" t="s">
        <v>816</v>
      </c>
      <c r="C981" s="142">
        <f t="shared" ref="C981:G981" si="207">C982+C1005+C1015+C1025+C1030+C1037+C1042</f>
        <v>487</v>
      </c>
      <c r="D981" s="142">
        <f t="shared" si="207"/>
        <v>479</v>
      </c>
      <c r="E981" s="133">
        <f t="shared" si="201"/>
        <v>-8</v>
      </c>
      <c r="F981" s="134">
        <f t="shared" si="202"/>
        <v>-1.64271047227926</v>
      </c>
      <c r="G981" s="142">
        <f t="shared" si="207"/>
        <v>479</v>
      </c>
      <c r="IM981"/>
      <c r="IN981"/>
      <c r="IO981"/>
      <c r="IP981"/>
      <c r="IQ981"/>
    </row>
    <row r="982" s="33" customFormat="1" ht="15" customHeight="1" spans="1:251">
      <c r="A982" s="135">
        <v>21401</v>
      </c>
      <c r="B982" s="136" t="s">
        <v>817</v>
      </c>
      <c r="C982" s="142">
        <f t="shared" ref="C982:G982" si="208">SUM(C983:C1004)</f>
        <v>487</v>
      </c>
      <c r="D982" s="142">
        <f t="shared" si="208"/>
        <v>479</v>
      </c>
      <c r="E982" s="133">
        <f t="shared" si="201"/>
        <v>-8</v>
      </c>
      <c r="F982" s="134">
        <f t="shared" si="202"/>
        <v>-1.64271047227926</v>
      </c>
      <c r="G982" s="142">
        <f t="shared" si="208"/>
        <v>479</v>
      </c>
      <c r="IM982"/>
      <c r="IN982"/>
      <c r="IO982"/>
      <c r="IP982"/>
      <c r="IQ982"/>
    </row>
    <row r="983" s="33" customFormat="1" ht="15" customHeight="1" spans="1:251">
      <c r="A983" s="135">
        <v>2140101</v>
      </c>
      <c r="B983" s="137" t="s">
        <v>63</v>
      </c>
      <c r="C983" s="111">
        <v>117</v>
      </c>
      <c r="D983" s="143">
        <v>108</v>
      </c>
      <c r="E983" s="133">
        <f t="shared" si="201"/>
        <v>-9</v>
      </c>
      <c r="F983" s="134">
        <f t="shared" si="202"/>
        <v>-7.69230769230769</v>
      </c>
      <c r="G983" s="143">
        <v>108</v>
      </c>
      <c r="IM983"/>
      <c r="IN983"/>
      <c r="IO983"/>
      <c r="IP983"/>
      <c r="IQ983"/>
    </row>
    <row r="984" s="33" customFormat="1" ht="15" customHeight="1" spans="1:251">
      <c r="A984" s="135">
        <v>2140102</v>
      </c>
      <c r="B984" s="137" t="s">
        <v>64</v>
      </c>
      <c r="C984" s="111">
        <v>10</v>
      </c>
      <c r="D984" s="143">
        <v>10</v>
      </c>
      <c r="E984" s="133">
        <f t="shared" si="201"/>
        <v>0</v>
      </c>
      <c r="F984" s="134">
        <f t="shared" si="202"/>
        <v>0</v>
      </c>
      <c r="G984" s="143">
        <v>10</v>
      </c>
      <c r="IM984"/>
      <c r="IN984"/>
      <c r="IO984"/>
      <c r="IP984"/>
      <c r="IQ984"/>
    </row>
    <row r="985" s="33" customFormat="1" ht="15" customHeight="1" spans="1:251">
      <c r="A985" s="135">
        <v>2140103</v>
      </c>
      <c r="B985" s="137" t="s">
        <v>65</v>
      </c>
      <c r="C985" s="111">
        <v>0</v>
      </c>
      <c r="D985" s="143"/>
      <c r="E985" s="133">
        <f t="shared" si="201"/>
        <v>0</v>
      </c>
      <c r="F985" s="134">
        <f t="shared" si="202"/>
        <v>0</v>
      </c>
      <c r="G985" s="143"/>
      <c r="IM985"/>
      <c r="IN985"/>
      <c r="IO985"/>
      <c r="IP985"/>
      <c r="IQ985"/>
    </row>
    <row r="986" s="33" customFormat="1" ht="15" customHeight="1" spans="1:251">
      <c r="A986" s="135">
        <v>2140104</v>
      </c>
      <c r="B986" s="137" t="s">
        <v>818</v>
      </c>
      <c r="C986" s="111">
        <v>0</v>
      </c>
      <c r="D986" s="143"/>
      <c r="E986" s="133">
        <f t="shared" si="201"/>
        <v>0</v>
      </c>
      <c r="F986" s="134">
        <f t="shared" si="202"/>
        <v>0</v>
      </c>
      <c r="G986" s="143"/>
      <c r="IM986"/>
      <c r="IN986"/>
      <c r="IO986"/>
      <c r="IP986"/>
      <c r="IQ986"/>
    </row>
    <row r="987" s="33" customFormat="1" ht="15" customHeight="1" spans="1:251">
      <c r="A987" s="135">
        <v>2140106</v>
      </c>
      <c r="B987" s="137" t="s">
        <v>819</v>
      </c>
      <c r="C987" s="111">
        <v>60</v>
      </c>
      <c r="D987" s="143">
        <v>60</v>
      </c>
      <c r="E987" s="133">
        <f t="shared" si="201"/>
        <v>0</v>
      </c>
      <c r="F987" s="134">
        <f t="shared" si="202"/>
        <v>0</v>
      </c>
      <c r="G987" s="143">
        <v>60</v>
      </c>
      <c r="IM987"/>
      <c r="IN987"/>
      <c r="IO987"/>
      <c r="IP987"/>
      <c r="IQ987"/>
    </row>
    <row r="988" s="33" customFormat="1" ht="15" customHeight="1" spans="1:251">
      <c r="A988" s="135">
        <v>2140109</v>
      </c>
      <c r="B988" s="137" t="s">
        <v>820</v>
      </c>
      <c r="C988" s="111">
        <v>0</v>
      </c>
      <c r="D988" s="143"/>
      <c r="E988" s="133">
        <f t="shared" si="201"/>
        <v>0</v>
      </c>
      <c r="F988" s="134">
        <f t="shared" si="202"/>
        <v>0</v>
      </c>
      <c r="G988" s="143"/>
      <c r="IM988"/>
      <c r="IN988"/>
      <c r="IO988"/>
      <c r="IP988"/>
      <c r="IQ988"/>
    </row>
    <row r="989" s="33" customFormat="1" ht="15" customHeight="1" spans="1:251">
      <c r="A989" s="135">
        <v>2140110</v>
      </c>
      <c r="B989" s="137" t="s">
        <v>821</v>
      </c>
      <c r="C989" s="111">
        <v>0</v>
      </c>
      <c r="D989" s="143"/>
      <c r="E989" s="133">
        <f t="shared" si="201"/>
        <v>0</v>
      </c>
      <c r="F989" s="134">
        <f t="shared" si="202"/>
        <v>0</v>
      </c>
      <c r="G989" s="143"/>
      <c r="IM989"/>
      <c r="IN989"/>
      <c r="IO989"/>
      <c r="IP989"/>
      <c r="IQ989"/>
    </row>
    <row r="990" s="33" customFormat="1" ht="15" customHeight="1" spans="1:251">
      <c r="A990" s="135">
        <v>2140111</v>
      </c>
      <c r="B990" s="137" t="s">
        <v>822</v>
      </c>
      <c r="C990" s="111">
        <v>0</v>
      </c>
      <c r="D990" s="143"/>
      <c r="E990" s="133">
        <f t="shared" si="201"/>
        <v>0</v>
      </c>
      <c r="F990" s="134">
        <f t="shared" si="202"/>
        <v>0</v>
      </c>
      <c r="G990" s="143"/>
      <c r="IM990"/>
      <c r="IN990"/>
      <c r="IO990"/>
      <c r="IP990"/>
      <c r="IQ990"/>
    </row>
    <row r="991" s="33" customFormat="1" ht="15" customHeight="1" spans="1:251">
      <c r="A991" s="135">
        <v>2140112</v>
      </c>
      <c r="B991" s="137" t="s">
        <v>823</v>
      </c>
      <c r="C991" s="111">
        <v>255</v>
      </c>
      <c r="D991" s="143">
        <v>227</v>
      </c>
      <c r="E991" s="133">
        <f t="shared" si="201"/>
        <v>-28</v>
      </c>
      <c r="F991" s="134">
        <f t="shared" si="202"/>
        <v>-10.9803921568627</v>
      </c>
      <c r="G991" s="143">
        <v>227</v>
      </c>
      <c r="IM991"/>
      <c r="IN991"/>
      <c r="IO991"/>
      <c r="IP991"/>
      <c r="IQ991"/>
    </row>
    <row r="992" s="33" customFormat="1" ht="15" customHeight="1" spans="1:251">
      <c r="A992" s="135">
        <v>2140114</v>
      </c>
      <c r="B992" s="137" t="s">
        <v>824</v>
      </c>
      <c r="C992" s="143"/>
      <c r="D992" s="143"/>
      <c r="E992" s="133">
        <f t="shared" si="201"/>
        <v>0</v>
      </c>
      <c r="F992" s="134">
        <f t="shared" si="202"/>
        <v>0</v>
      </c>
      <c r="G992" s="143"/>
      <c r="IM992"/>
      <c r="IN992"/>
      <c r="IO992"/>
      <c r="IP992"/>
      <c r="IQ992"/>
    </row>
    <row r="993" s="33" customFormat="1" ht="15" customHeight="1" spans="1:251">
      <c r="A993" s="135">
        <v>2140122</v>
      </c>
      <c r="B993" s="137" t="s">
        <v>825</v>
      </c>
      <c r="C993" s="143"/>
      <c r="D993" s="143"/>
      <c r="E993" s="133">
        <f t="shared" si="201"/>
        <v>0</v>
      </c>
      <c r="F993" s="134">
        <f t="shared" si="202"/>
        <v>0</v>
      </c>
      <c r="G993" s="143"/>
      <c r="IM993"/>
      <c r="IN993"/>
      <c r="IO993"/>
      <c r="IP993"/>
      <c r="IQ993"/>
    </row>
    <row r="994" s="33" customFormat="1" ht="15" customHeight="1" spans="1:251">
      <c r="A994" s="135">
        <v>2140123</v>
      </c>
      <c r="B994" s="137" t="s">
        <v>826</v>
      </c>
      <c r="C994" s="143"/>
      <c r="D994" s="143"/>
      <c r="E994" s="133">
        <f t="shared" si="201"/>
        <v>0</v>
      </c>
      <c r="F994" s="134">
        <f t="shared" si="202"/>
        <v>0</v>
      </c>
      <c r="G994" s="143"/>
      <c r="IM994"/>
      <c r="IN994"/>
      <c r="IO994"/>
      <c r="IP994"/>
      <c r="IQ994"/>
    </row>
    <row r="995" s="33" customFormat="1" ht="15" customHeight="1" spans="1:251">
      <c r="A995" s="135">
        <v>2140127</v>
      </c>
      <c r="B995" s="137" t="s">
        <v>827</v>
      </c>
      <c r="C995" s="143"/>
      <c r="D995" s="143"/>
      <c r="E995" s="133">
        <f t="shared" si="201"/>
        <v>0</v>
      </c>
      <c r="F995" s="134">
        <f t="shared" si="202"/>
        <v>0</v>
      </c>
      <c r="G995" s="143"/>
      <c r="IM995"/>
      <c r="IN995"/>
      <c r="IO995"/>
      <c r="IP995"/>
      <c r="IQ995"/>
    </row>
    <row r="996" s="33" customFormat="1" ht="15" customHeight="1" spans="1:251">
      <c r="A996" s="135">
        <v>2140128</v>
      </c>
      <c r="B996" s="137" t="s">
        <v>828</v>
      </c>
      <c r="C996" s="143"/>
      <c r="D996" s="143"/>
      <c r="E996" s="133">
        <f t="shared" si="201"/>
        <v>0</v>
      </c>
      <c r="F996" s="134">
        <f t="shared" si="202"/>
        <v>0</v>
      </c>
      <c r="G996" s="143"/>
      <c r="IM996"/>
      <c r="IN996"/>
      <c r="IO996"/>
      <c r="IP996"/>
      <c r="IQ996"/>
    </row>
    <row r="997" s="33" customFormat="1" ht="15" customHeight="1" spans="1:251">
      <c r="A997" s="135">
        <v>2140129</v>
      </c>
      <c r="B997" s="137" t="s">
        <v>829</v>
      </c>
      <c r="C997" s="143"/>
      <c r="D997" s="143"/>
      <c r="E997" s="133">
        <f t="shared" si="201"/>
        <v>0</v>
      </c>
      <c r="F997" s="134">
        <f t="shared" si="202"/>
        <v>0</v>
      </c>
      <c r="G997" s="143"/>
      <c r="IM997"/>
      <c r="IN997"/>
      <c r="IO997"/>
      <c r="IP997"/>
      <c r="IQ997"/>
    </row>
    <row r="998" s="33" customFormat="1" ht="15" customHeight="1" spans="1:251">
      <c r="A998" s="135">
        <v>2140130</v>
      </c>
      <c r="B998" s="137" t="s">
        <v>830</v>
      </c>
      <c r="C998" s="143"/>
      <c r="D998" s="143"/>
      <c r="E998" s="133">
        <f t="shared" si="201"/>
        <v>0</v>
      </c>
      <c r="F998" s="134">
        <f t="shared" si="202"/>
        <v>0</v>
      </c>
      <c r="G998" s="143"/>
      <c r="IM998"/>
      <c r="IN998"/>
      <c r="IO998"/>
      <c r="IP998"/>
      <c r="IQ998"/>
    </row>
    <row r="999" s="33" customFormat="1" ht="15" customHeight="1" spans="1:251">
      <c r="A999" s="135">
        <v>2140131</v>
      </c>
      <c r="B999" s="137" t="s">
        <v>831</v>
      </c>
      <c r="C999" s="143"/>
      <c r="D999" s="143"/>
      <c r="E999" s="133">
        <f t="shared" si="201"/>
        <v>0</v>
      </c>
      <c r="F999" s="134">
        <f t="shared" si="202"/>
        <v>0</v>
      </c>
      <c r="G999" s="143"/>
      <c r="IM999"/>
      <c r="IN999"/>
      <c r="IO999"/>
      <c r="IP999"/>
      <c r="IQ999"/>
    </row>
    <row r="1000" s="33" customFormat="1" ht="15" customHeight="1" spans="1:251">
      <c r="A1000" s="135">
        <v>2140133</v>
      </c>
      <c r="B1000" s="137" t="s">
        <v>832</v>
      </c>
      <c r="C1000" s="143"/>
      <c r="D1000" s="143"/>
      <c r="E1000" s="133">
        <f t="shared" si="201"/>
        <v>0</v>
      </c>
      <c r="F1000" s="134">
        <f t="shared" si="202"/>
        <v>0</v>
      </c>
      <c r="G1000" s="143"/>
      <c r="IM1000"/>
      <c r="IN1000"/>
      <c r="IO1000"/>
      <c r="IP1000"/>
      <c r="IQ1000"/>
    </row>
    <row r="1001" s="33" customFormat="1" ht="15" customHeight="1" spans="1:251">
      <c r="A1001" s="135">
        <v>2140136</v>
      </c>
      <c r="B1001" s="137" t="s">
        <v>833</v>
      </c>
      <c r="C1001" s="143"/>
      <c r="D1001" s="143"/>
      <c r="E1001" s="133">
        <f t="shared" si="201"/>
        <v>0</v>
      </c>
      <c r="F1001" s="134">
        <f t="shared" si="202"/>
        <v>0</v>
      </c>
      <c r="G1001" s="143"/>
      <c r="IM1001"/>
      <c r="IN1001"/>
      <c r="IO1001"/>
      <c r="IP1001"/>
      <c r="IQ1001"/>
    </row>
    <row r="1002" s="33" customFormat="1" ht="15" customHeight="1" spans="1:251">
      <c r="A1002" s="135">
        <v>2140138</v>
      </c>
      <c r="B1002" s="137" t="s">
        <v>834</v>
      </c>
      <c r="C1002" s="143"/>
      <c r="D1002" s="143"/>
      <c r="E1002" s="133">
        <f t="shared" si="201"/>
        <v>0</v>
      </c>
      <c r="F1002" s="134">
        <f t="shared" si="202"/>
        <v>0</v>
      </c>
      <c r="G1002" s="143"/>
      <c r="IM1002"/>
      <c r="IN1002"/>
      <c r="IO1002"/>
      <c r="IP1002"/>
      <c r="IQ1002"/>
    </row>
    <row r="1003" s="33" customFormat="1" ht="15" customHeight="1" spans="1:251">
      <c r="A1003" s="135">
        <v>2140139</v>
      </c>
      <c r="B1003" s="137" t="s">
        <v>835</v>
      </c>
      <c r="C1003" s="143"/>
      <c r="D1003" s="143"/>
      <c r="E1003" s="133">
        <f t="shared" si="201"/>
        <v>0</v>
      </c>
      <c r="F1003" s="134">
        <f t="shared" si="202"/>
        <v>0</v>
      </c>
      <c r="G1003" s="143"/>
      <c r="IM1003"/>
      <c r="IN1003"/>
      <c r="IO1003"/>
      <c r="IP1003"/>
      <c r="IQ1003"/>
    </row>
    <row r="1004" s="33" customFormat="1" ht="15" customHeight="1" spans="1:251">
      <c r="A1004" s="135">
        <v>2140199</v>
      </c>
      <c r="B1004" s="137" t="s">
        <v>836</v>
      </c>
      <c r="C1004" s="143">
        <v>45</v>
      </c>
      <c r="D1004" s="143">
        <v>74</v>
      </c>
      <c r="E1004" s="133">
        <f t="shared" si="201"/>
        <v>29</v>
      </c>
      <c r="F1004" s="134">
        <f t="shared" si="202"/>
        <v>64.4444444444444</v>
      </c>
      <c r="G1004" s="143">
        <v>74</v>
      </c>
      <c r="IM1004"/>
      <c r="IN1004"/>
      <c r="IO1004"/>
      <c r="IP1004"/>
      <c r="IQ1004"/>
    </row>
    <row r="1005" s="33" customFormat="1" ht="15" customHeight="1" spans="1:251">
      <c r="A1005" s="135">
        <v>21402</v>
      </c>
      <c r="B1005" s="136" t="s">
        <v>837</v>
      </c>
      <c r="C1005" s="142">
        <f t="shared" ref="C1005:G1005" si="209">SUM(C1006:C1014)</f>
        <v>0</v>
      </c>
      <c r="D1005" s="142">
        <f t="shared" si="209"/>
        <v>0</v>
      </c>
      <c r="E1005" s="133">
        <f t="shared" si="201"/>
        <v>0</v>
      </c>
      <c r="F1005" s="134">
        <f t="shared" si="202"/>
        <v>0</v>
      </c>
      <c r="G1005" s="142">
        <f t="shared" si="209"/>
        <v>0</v>
      </c>
      <c r="IM1005"/>
      <c r="IN1005"/>
      <c r="IO1005"/>
      <c r="IP1005"/>
      <c r="IQ1005"/>
    </row>
    <row r="1006" s="33" customFormat="1" ht="15" customHeight="1" spans="1:251">
      <c r="A1006" s="135">
        <v>2140201</v>
      </c>
      <c r="B1006" s="137" t="s">
        <v>63</v>
      </c>
      <c r="C1006" s="143"/>
      <c r="D1006" s="143"/>
      <c r="E1006" s="133">
        <f t="shared" si="201"/>
        <v>0</v>
      </c>
      <c r="F1006" s="134">
        <f t="shared" si="202"/>
        <v>0</v>
      </c>
      <c r="G1006" s="143"/>
      <c r="IM1006"/>
      <c r="IN1006"/>
      <c r="IO1006"/>
      <c r="IP1006"/>
      <c r="IQ1006"/>
    </row>
    <row r="1007" s="33" customFormat="1" ht="15" customHeight="1" spans="1:251">
      <c r="A1007" s="135">
        <v>2140202</v>
      </c>
      <c r="B1007" s="137" t="s">
        <v>64</v>
      </c>
      <c r="C1007" s="143"/>
      <c r="D1007" s="143"/>
      <c r="E1007" s="133">
        <f t="shared" si="201"/>
        <v>0</v>
      </c>
      <c r="F1007" s="134">
        <f t="shared" si="202"/>
        <v>0</v>
      </c>
      <c r="G1007" s="143"/>
      <c r="IM1007"/>
      <c r="IN1007"/>
      <c r="IO1007"/>
      <c r="IP1007"/>
      <c r="IQ1007"/>
    </row>
    <row r="1008" s="33" customFormat="1" ht="15" customHeight="1" spans="1:251">
      <c r="A1008" s="135">
        <v>2140203</v>
      </c>
      <c r="B1008" s="137" t="s">
        <v>65</v>
      </c>
      <c r="C1008" s="143"/>
      <c r="D1008" s="143"/>
      <c r="E1008" s="133">
        <f t="shared" si="201"/>
        <v>0</v>
      </c>
      <c r="F1008" s="134">
        <f t="shared" si="202"/>
        <v>0</v>
      </c>
      <c r="G1008" s="143"/>
      <c r="IM1008"/>
      <c r="IN1008"/>
      <c r="IO1008"/>
      <c r="IP1008"/>
      <c r="IQ1008"/>
    </row>
    <row r="1009" s="33" customFormat="1" ht="15" customHeight="1" spans="1:251">
      <c r="A1009" s="135">
        <v>2140204</v>
      </c>
      <c r="B1009" s="137" t="s">
        <v>838</v>
      </c>
      <c r="C1009" s="143"/>
      <c r="D1009" s="143"/>
      <c r="E1009" s="133">
        <f t="shared" si="201"/>
        <v>0</v>
      </c>
      <c r="F1009" s="134">
        <f t="shared" si="202"/>
        <v>0</v>
      </c>
      <c r="G1009" s="143"/>
      <c r="IM1009"/>
      <c r="IN1009"/>
      <c r="IO1009"/>
      <c r="IP1009"/>
      <c r="IQ1009"/>
    </row>
    <row r="1010" s="33" customFormat="1" ht="15" customHeight="1" spans="1:251">
      <c r="A1010" s="135">
        <v>2140205</v>
      </c>
      <c r="B1010" s="137" t="s">
        <v>839</v>
      </c>
      <c r="C1010" s="143"/>
      <c r="D1010" s="143"/>
      <c r="E1010" s="133">
        <f t="shared" si="201"/>
        <v>0</v>
      </c>
      <c r="F1010" s="134">
        <f t="shared" si="202"/>
        <v>0</v>
      </c>
      <c r="G1010" s="143"/>
      <c r="IM1010"/>
      <c r="IN1010"/>
      <c r="IO1010"/>
      <c r="IP1010"/>
      <c r="IQ1010"/>
    </row>
    <row r="1011" s="33" customFormat="1" ht="15" customHeight="1" spans="1:251">
      <c r="A1011" s="135">
        <v>2140206</v>
      </c>
      <c r="B1011" s="137" t="s">
        <v>840</v>
      </c>
      <c r="C1011" s="143"/>
      <c r="D1011" s="143"/>
      <c r="E1011" s="133">
        <f t="shared" si="201"/>
        <v>0</v>
      </c>
      <c r="F1011" s="134">
        <f t="shared" si="202"/>
        <v>0</v>
      </c>
      <c r="G1011" s="143"/>
      <c r="IM1011"/>
      <c r="IN1011"/>
      <c r="IO1011"/>
      <c r="IP1011"/>
      <c r="IQ1011"/>
    </row>
    <row r="1012" s="33" customFormat="1" ht="15" customHeight="1" spans="1:251">
      <c r="A1012" s="135">
        <v>2140207</v>
      </c>
      <c r="B1012" s="137" t="s">
        <v>841</v>
      </c>
      <c r="C1012" s="143"/>
      <c r="D1012" s="143"/>
      <c r="E1012" s="133">
        <f t="shared" si="201"/>
        <v>0</v>
      </c>
      <c r="F1012" s="134">
        <f t="shared" si="202"/>
        <v>0</v>
      </c>
      <c r="G1012" s="143"/>
      <c r="IM1012"/>
      <c r="IN1012"/>
      <c r="IO1012"/>
      <c r="IP1012"/>
      <c r="IQ1012"/>
    </row>
    <row r="1013" s="33" customFormat="1" ht="15" customHeight="1" spans="1:251">
      <c r="A1013" s="135">
        <v>2140208</v>
      </c>
      <c r="B1013" s="137" t="s">
        <v>842</v>
      </c>
      <c r="C1013" s="143"/>
      <c r="D1013" s="143"/>
      <c r="E1013" s="133">
        <f t="shared" si="201"/>
        <v>0</v>
      </c>
      <c r="F1013" s="134">
        <f t="shared" si="202"/>
        <v>0</v>
      </c>
      <c r="G1013" s="143"/>
      <c r="IM1013"/>
      <c r="IN1013"/>
      <c r="IO1013"/>
      <c r="IP1013"/>
      <c r="IQ1013"/>
    </row>
    <row r="1014" s="33" customFormat="1" ht="15" customHeight="1" spans="1:251">
      <c r="A1014" s="135">
        <v>2140299</v>
      </c>
      <c r="B1014" s="137" t="s">
        <v>843</v>
      </c>
      <c r="C1014" s="143"/>
      <c r="D1014" s="143"/>
      <c r="E1014" s="133">
        <f t="shared" si="201"/>
        <v>0</v>
      </c>
      <c r="F1014" s="134">
        <f t="shared" si="202"/>
        <v>0</v>
      </c>
      <c r="G1014" s="143"/>
      <c r="IM1014"/>
      <c r="IN1014"/>
      <c r="IO1014"/>
      <c r="IP1014"/>
      <c r="IQ1014"/>
    </row>
    <row r="1015" s="33" customFormat="1" ht="15" customHeight="1" spans="1:251">
      <c r="A1015" s="135">
        <v>21403</v>
      </c>
      <c r="B1015" s="136" t="s">
        <v>844</v>
      </c>
      <c r="C1015" s="142">
        <f t="shared" ref="C1015:G1015" si="210">SUM(C1016:C1024)</f>
        <v>0</v>
      </c>
      <c r="D1015" s="142">
        <f t="shared" si="210"/>
        <v>0</v>
      </c>
      <c r="E1015" s="133">
        <f t="shared" si="201"/>
        <v>0</v>
      </c>
      <c r="F1015" s="134">
        <f t="shared" si="202"/>
        <v>0</v>
      </c>
      <c r="G1015" s="142">
        <f t="shared" si="210"/>
        <v>0</v>
      </c>
      <c r="IM1015"/>
      <c r="IN1015"/>
      <c r="IO1015"/>
      <c r="IP1015"/>
      <c r="IQ1015"/>
    </row>
    <row r="1016" s="33" customFormat="1" ht="15" customHeight="1" spans="1:251">
      <c r="A1016" s="135">
        <v>2140301</v>
      </c>
      <c r="B1016" s="137" t="s">
        <v>63</v>
      </c>
      <c r="C1016" s="143"/>
      <c r="D1016" s="143"/>
      <c r="E1016" s="133">
        <f t="shared" si="201"/>
        <v>0</v>
      </c>
      <c r="F1016" s="134">
        <f t="shared" si="202"/>
        <v>0</v>
      </c>
      <c r="G1016" s="143"/>
      <c r="IM1016"/>
      <c r="IN1016"/>
      <c r="IO1016"/>
      <c r="IP1016"/>
      <c r="IQ1016"/>
    </row>
    <row r="1017" s="33" customFormat="1" ht="15" customHeight="1" spans="1:251">
      <c r="A1017" s="135">
        <v>2140302</v>
      </c>
      <c r="B1017" s="137" t="s">
        <v>64</v>
      </c>
      <c r="C1017" s="143"/>
      <c r="D1017" s="143"/>
      <c r="E1017" s="133">
        <f t="shared" si="201"/>
        <v>0</v>
      </c>
      <c r="F1017" s="134">
        <f t="shared" si="202"/>
        <v>0</v>
      </c>
      <c r="G1017" s="143"/>
      <c r="IM1017"/>
      <c r="IN1017"/>
      <c r="IO1017"/>
      <c r="IP1017"/>
      <c r="IQ1017"/>
    </row>
    <row r="1018" s="33" customFormat="1" ht="15" customHeight="1" spans="1:251">
      <c r="A1018" s="135">
        <v>2140303</v>
      </c>
      <c r="B1018" s="137" t="s">
        <v>65</v>
      </c>
      <c r="C1018" s="143"/>
      <c r="D1018" s="143"/>
      <c r="E1018" s="133">
        <f t="shared" si="201"/>
        <v>0</v>
      </c>
      <c r="F1018" s="134">
        <f t="shared" si="202"/>
        <v>0</v>
      </c>
      <c r="G1018" s="143"/>
      <c r="IM1018"/>
      <c r="IN1018"/>
      <c r="IO1018"/>
      <c r="IP1018"/>
      <c r="IQ1018"/>
    </row>
    <row r="1019" s="33" customFormat="1" ht="15" customHeight="1" spans="1:251">
      <c r="A1019" s="135">
        <v>2140304</v>
      </c>
      <c r="B1019" s="137" t="s">
        <v>845</v>
      </c>
      <c r="C1019" s="143"/>
      <c r="D1019" s="143"/>
      <c r="E1019" s="133">
        <f t="shared" si="201"/>
        <v>0</v>
      </c>
      <c r="F1019" s="134">
        <f t="shared" si="202"/>
        <v>0</v>
      </c>
      <c r="G1019" s="143"/>
      <c r="IM1019"/>
      <c r="IN1019"/>
      <c r="IO1019"/>
      <c r="IP1019"/>
      <c r="IQ1019"/>
    </row>
    <row r="1020" s="33" customFormat="1" ht="15" customHeight="1" spans="1:251">
      <c r="A1020" s="135">
        <v>2140305</v>
      </c>
      <c r="B1020" s="137" t="s">
        <v>846</v>
      </c>
      <c r="C1020" s="143"/>
      <c r="D1020" s="143"/>
      <c r="E1020" s="133">
        <f t="shared" si="201"/>
        <v>0</v>
      </c>
      <c r="F1020" s="134">
        <f t="shared" si="202"/>
        <v>0</v>
      </c>
      <c r="G1020" s="143"/>
      <c r="IM1020"/>
      <c r="IN1020"/>
      <c r="IO1020"/>
      <c r="IP1020"/>
      <c r="IQ1020"/>
    </row>
    <row r="1021" s="33" customFormat="1" ht="15" customHeight="1" spans="1:251">
      <c r="A1021" s="135">
        <v>2140306</v>
      </c>
      <c r="B1021" s="137" t="s">
        <v>847</v>
      </c>
      <c r="C1021" s="143"/>
      <c r="D1021" s="143"/>
      <c r="E1021" s="133">
        <f t="shared" si="201"/>
        <v>0</v>
      </c>
      <c r="F1021" s="134">
        <f t="shared" si="202"/>
        <v>0</v>
      </c>
      <c r="G1021" s="143"/>
      <c r="IM1021"/>
      <c r="IN1021"/>
      <c r="IO1021"/>
      <c r="IP1021"/>
      <c r="IQ1021"/>
    </row>
    <row r="1022" s="33" customFormat="1" ht="15" customHeight="1" spans="1:251">
      <c r="A1022" s="135">
        <v>2140307</v>
      </c>
      <c r="B1022" s="137" t="s">
        <v>848</v>
      </c>
      <c r="C1022" s="143"/>
      <c r="D1022" s="143"/>
      <c r="E1022" s="133">
        <f t="shared" si="201"/>
        <v>0</v>
      </c>
      <c r="F1022" s="134">
        <f t="shared" si="202"/>
        <v>0</v>
      </c>
      <c r="G1022" s="143"/>
      <c r="IM1022"/>
      <c r="IN1022"/>
      <c r="IO1022"/>
      <c r="IP1022"/>
      <c r="IQ1022"/>
    </row>
    <row r="1023" s="33" customFormat="1" ht="15" customHeight="1" spans="1:251">
      <c r="A1023" s="135">
        <v>2140308</v>
      </c>
      <c r="B1023" s="137" t="s">
        <v>849</v>
      </c>
      <c r="C1023" s="143"/>
      <c r="D1023" s="143"/>
      <c r="E1023" s="133">
        <f t="shared" si="201"/>
        <v>0</v>
      </c>
      <c r="F1023" s="134">
        <f t="shared" si="202"/>
        <v>0</v>
      </c>
      <c r="G1023" s="143"/>
      <c r="IM1023"/>
      <c r="IN1023"/>
      <c r="IO1023"/>
      <c r="IP1023"/>
      <c r="IQ1023"/>
    </row>
    <row r="1024" s="33" customFormat="1" ht="15" customHeight="1" spans="1:251">
      <c r="A1024" s="135">
        <v>2140399</v>
      </c>
      <c r="B1024" s="137" t="s">
        <v>850</v>
      </c>
      <c r="C1024" s="143"/>
      <c r="D1024" s="143"/>
      <c r="E1024" s="133">
        <f t="shared" ref="E1024:E1087" si="211">D1024-C1024</f>
        <v>0</v>
      </c>
      <c r="F1024" s="134">
        <f t="shared" ref="F1024:F1087" si="212">IF(C1024=0,,E1024/C1024*100)</f>
        <v>0</v>
      </c>
      <c r="G1024" s="143"/>
      <c r="IM1024"/>
      <c r="IN1024"/>
      <c r="IO1024"/>
      <c r="IP1024"/>
      <c r="IQ1024"/>
    </row>
    <row r="1025" s="33" customFormat="1" ht="15" customHeight="1" spans="1:251">
      <c r="A1025" s="135">
        <v>21404</v>
      </c>
      <c r="B1025" s="136" t="s">
        <v>851</v>
      </c>
      <c r="C1025" s="142">
        <f t="shared" ref="C1025:G1025" si="213">SUM(C1026:C1029)</f>
        <v>0</v>
      </c>
      <c r="D1025" s="142">
        <f t="shared" si="213"/>
        <v>0</v>
      </c>
      <c r="E1025" s="133">
        <f t="shared" si="211"/>
        <v>0</v>
      </c>
      <c r="F1025" s="134">
        <f t="shared" si="212"/>
        <v>0</v>
      </c>
      <c r="G1025" s="142">
        <f t="shared" si="213"/>
        <v>0</v>
      </c>
      <c r="IM1025"/>
      <c r="IN1025"/>
      <c r="IO1025"/>
      <c r="IP1025"/>
      <c r="IQ1025"/>
    </row>
    <row r="1026" s="33" customFormat="1" ht="15" customHeight="1" spans="1:251">
      <c r="A1026" s="135">
        <v>2140401</v>
      </c>
      <c r="B1026" s="137" t="s">
        <v>852</v>
      </c>
      <c r="C1026" s="143"/>
      <c r="D1026" s="143"/>
      <c r="E1026" s="133">
        <f t="shared" si="211"/>
        <v>0</v>
      </c>
      <c r="F1026" s="134">
        <f t="shared" si="212"/>
        <v>0</v>
      </c>
      <c r="G1026" s="143"/>
      <c r="IM1026"/>
      <c r="IN1026"/>
      <c r="IO1026"/>
      <c r="IP1026"/>
      <c r="IQ1026"/>
    </row>
    <row r="1027" s="33" customFormat="1" ht="15" customHeight="1" spans="1:251">
      <c r="A1027" s="135">
        <v>2140402</v>
      </c>
      <c r="B1027" s="137" t="s">
        <v>853</v>
      </c>
      <c r="C1027" s="143"/>
      <c r="D1027" s="143"/>
      <c r="E1027" s="133">
        <f t="shared" si="211"/>
        <v>0</v>
      </c>
      <c r="F1027" s="134">
        <f t="shared" si="212"/>
        <v>0</v>
      </c>
      <c r="G1027" s="143"/>
      <c r="IM1027"/>
      <c r="IN1027"/>
      <c r="IO1027"/>
      <c r="IP1027"/>
      <c r="IQ1027"/>
    </row>
    <row r="1028" s="33" customFormat="1" ht="15" customHeight="1" spans="1:251">
      <c r="A1028" s="135">
        <v>2140403</v>
      </c>
      <c r="B1028" s="137" t="s">
        <v>854</v>
      </c>
      <c r="C1028" s="143"/>
      <c r="D1028" s="143"/>
      <c r="E1028" s="133">
        <f t="shared" si="211"/>
        <v>0</v>
      </c>
      <c r="F1028" s="134">
        <f t="shared" si="212"/>
        <v>0</v>
      </c>
      <c r="G1028" s="143"/>
      <c r="IM1028"/>
      <c r="IN1028"/>
      <c r="IO1028"/>
      <c r="IP1028"/>
      <c r="IQ1028"/>
    </row>
    <row r="1029" s="33" customFormat="1" ht="15" customHeight="1" spans="1:251">
      <c r="A1029" s="135">
        <v>2140499</v>
      </c>
      <c r="B1029" s="137" t="s">
        <v>855</v>
      </c>
      <c r="C1029" s="143"/>
      <c r="D1029" s="143"/>
      <c r="E1029" s="133">
        <f t="shared" si="211"/>
        <v>0</v>
      </c>
      <c r="F1029" s="134">
        <f t="shared" si="212"/>
        <v>0</v>
      </c>
      <c r="G1029" s="143"/>
      <c r="IM1029"/>
      <c r="IN1029"/>
      <c r="IO1029"/>
      <c r="IP1029"/>
      <c r="IQ1029"/>
    </row>
    <row r="1030" s="33" customFormat="1" ht="15" customHeight="1" spans="1:251">
      <c r="A1030" s="135">
        <v>21405</v>
      </c>
      <c r="B1030" s="136" t="s">
        <v>856</v>
      </c>
      <c r="C1030" s="142">
        <f t="shared" ref="C1030:G1030" si="214">SUM(C1031:C1036)</f>
        <v>0</v>
      </c>
      <c r="D1030" s="142">
        <f t="shared" si="214"/>
        <v>0</v>
      </c>
      <c r="E1030" s="133">
        <f t="shared" si="211"/>
        <v>0</v>
      </c>
      <c r="F1030" s="134">
        <f t="shared" si="212"/>
        <v>0</v>
      </c>
      <c r="G1030" s="142">
        <f t="shared" si="214"/>
        <v>0</v>
      </c>
      <c r="IM1030"/>
      <c r="IN1030"/>
      <c r="IO1030"/>
      <c r="IP1030"/>
      <c r="IQ1030"/>
    </row>
    <row r="1031" s="33" customFormat="1" ht="15" customHeight="1" spans="1:251">
      <c r="A1031" s="135">
        <v>2140501</v>
      </c>
      <c r="B1031" s="137" t="s">
        <v>63</v>
      </c>
      <c r="C1031" s="143"/>
      <c r="D1031" s="143"/>
      <c r="E1031" s="133">
        <f t="shared" si="211"/>
        <v>0</v>
      </c>
      <c r="F1031" s="134">
        <f t="shared" si="212"/>
        <v>0</v>
      </c>
      <c r="G1031" s="143"/>
      <c r="IM1031"/>
      <c r="IN1031"/>
      <c r="IO1031"/>
      <c r="IP1031"/>
      <c r="IQ1031"/>
    </row>
    <row r="1032" s="33" customFormat="1" ht="15" customHeight="1" spans="1:251">
      <c r="A1032" s="135">
        <v>2140502</v>
      </c>
      <c r="B1032" s="137" t="s">
        <v>64</v>
      </c>
      <c r="C1032" s="143"/>
      <c r="D1032" s="143"/>
      <c r="E1032" s="133">
        <f t="shared" si="211"/>
        <v>0</v>
      </c>
      <c r="F1032" s="134">
        <f t="shared" si="212"/>
        <v>0</v>
      </c>
      <c r="G1032" s="143"/>
      <c r="IM1032"/>
      <c r="IN1032"/>
      <c r="IO1032"/>
      <c r="IP1032"/>
      <c r="IQ1032"/>
    </row>
    <row r="1033" s="33" customFormat="1" ht="15" customHeight="1" spans="1:251">
      <c r="A1033" s="135">
        <v>2140503</v>
      </c>
      <c r="B1033" s="137" t="s">
        <v>65</v>
      </c>
      <c r="C1033" s="143"/>
      <c r="D1033" s="143"/>
      <c r="E1033" s="133">
        <f t="shared" si="211"/>
        <v>0</v>
      </c>
      <c r="F1033" s="134">
        <f t="shared" si="212"/>
        <v>0</v>
      </c>
      <c r="G1033" s="143"/>
      <c r="IM1033"/>
      <c r="IN1033"/>
      <c r="IO1033"/>
      <c r="IP1033"/>
      <c r="IQ1033"/>
    </row>
    <row r="1034" s="33" customFormat="1" ht="15" customHeight="1" spans="1:251">
      <c r="A1034" s="135">
        <v>2140504</v>
      </c>
      <c r="B1034" s="137" t="s">
        <v>842</v>
      </c>
      <c r="C1034" s="143"/>
      <c r="D1034" s="143"/>
      <c r="E1034" s="133">
        <f t="shared" si="211"/>
        <v>0</v>
      </c>
      <c r="F1034" s="134">
        <f t="shared" si="212"/>
        <v>0</v>
      </c>
      <c r="G1034" s="143"/>
      <c r="IM1034"/>
      <c r="IN1034"/>
      <c r="IO1034"/>
      <c r="IP1034"/>
      <c r="IQ1034"/>
    </row>
    <row r="1035" s="33" customFormat="1" ht="15" customHeight="1" spans="1:251">
      <c r="A1035" s="135">
        <v>2140505</v>
      </c>
      <c r="B1035" s="137" t="s">
        <v>857</v>
      </c>
      <c r="C1035" s="143"/>
      <c r="D1035" s="143"/>
      <c r="E1035" s="133">
        <f t="shared" si="211"/>
        <v>0</v>
      </c>
      <c r="F1035" s="134">
        <f t="shared" si="212"/>
        <v>0</v>
      </c>
      <c r="G1035" s="143"/>
      <c r="IM1035"/>
      <c r="IN1035"/>
      <c r="IO1035"/>
      <c r="IP1035"/>
      <c r="IQ1035"/>
    </row>
    <row r="1036" s="33" customFormat="1" ht="15" customHeight="1" spans="1:251">
      <c r="A1036" s="135">
        <v>2140599</v>
      </c>
      <c r="B1036" s="137" t="s">
        <v>858</v>
      </c>
      <c r="C1036" s="143"/>
      <c r="D1036" s="143"/>
      <c r="E1036" s="133">
        <f t="shared" si="211"/>
        <v>0</v>
      </c>
      <c r="F1036" s="134">
        <f t="shared" si="212"/>
        <v>0</v>
      </c>
      <c r="G1036" s="143"/>
      <c r="IM1036"/>
      <c r="IN1036"/>
      <c r="IO1036"/>
      <c r="IP1036"/>
      <c r="IQ1036"/>
    </row>
    <row r="1037" s="33" customFormat="1" ht="15" customHeight="1" spans="1:251">
      <c r="A1037" s="135">
        <v>21406</v>
      </c>
      <c r="B1037" s="136" t="s">
        <v>859</v>
      </c>
      <c r="C1037" s="142">
        <f t="shared" ref="C1037:G1037" si="215">SUM(C1038:C1041)</f>
        <v>0</v>
      </c>
      <c r="D1037" s="142">
        <f t="shared" si="215"/>
        <v>0</v>
      </c>
      <c r="E1037" s="133">
        <f t="shared" si="211"/>
        <v>0</v>
      </c>
      <c r="F1037" s="134">
        <f t="shared" si="212"/>
        <v>0</v>
      </c>
      <c r="G1037" s="142">
        <f t="shared" si="215"/>
        <v>0</v>
      </c>
      <c r="IM1037"/>
      <c r="IN1037"/>
      <c r="IO1037"/>
      <c r="IP1037"/>
      <c r="IQ1037"/>
    </row>
    <row r="1038" s="33" customFormat="1" ht="15" customHeight="1" spans="1:251">
      <c r="A1038" s="135">
        <v>2140601</v>
      </c>
      <c r="B1038" s="137" t="s">
        <v>860</v>
      </c>
      <c r="C1038" s="143"/>
      <c r="D1038" s="143"/>
      <c r="E1038" s="133">
        <f t="shared" si="211"/>
        <v>0</v>
      </c>
      <c r="F1038" s="134">
        <f t="shared" si="212"/>
        <v>0</v>
      </c>
      <c r="G1038" s="143"/>
      <c r="IM1038"/>
      <c r="IN1038"/>
      <c r="IO1038"/>
      <c r="IP1038"/>
      <c r="IQ1038"/>
    </row>
    <row r="1039" s="33" customFormat="1" ht="15" customHeight="1" spans="1:251">
      <c r="A1039" s="135">
        <v>2140602</v>
      </c>
      <c r="B1039" s="137" t="s">
        <v>861</v>
      </c>
      <c r="C1039" s="143"/>
      <c r="D1039" s="143"/>
      <c r="E1039" s="133">
        <f t="shared" si="211"/>
        <v>0</v>
      </c>
      <c r="F1039" s="134">
        <f t="shared" si="212"/>
        <v>0</v>
      </c>
      <c r="G1039" s="143"/>
      <c r="IM1039"/>
      <c r="IN1039"/>
      <c r="IO1039"/>
      <c r="IP1039"/>
      <c r="IQ1039"/>
    </row>
    <row r="1040" s="33" customFormat="1" ht="15" customHeight="1" spans="1:251">
      <c r="A1040" s="135">
        <v>2140603</v>
      </c>
      <c r="B1040" s="137" t="s">
        <v>862</v>
      </c>
      <c r="C1040" s="143"/>
      <c r="D1040" s="143"/>
      <c r="E1040" s="133">
        <f t="shared" si="211"/>
        <v>0</v>
      </c>
      <c r="F1040" s="134">
        <f t="shared" si="212"/>
        <v>0</v>
      </c>
      <c r="G1040" s="143"/>
      <c r="IM1040"/>
      <c r="IN1040"/>
      <c r="IO1040"/>
      <c r="IP1040"/>
      <c r="IQ1040"/>
    </row>
    <row r="1041" s="33" customFormat="1" ht="15" customHeight="1" spans="1:251">
      <c r="A1041" s="135">
        <v>2140699</v>
      </c>
      <c r="B1041" s="137" t="s">
        <v>863</v>
      </c>
      <c r="C1041" s="143"/>
      <c r="D1041" s="143"/>
      <c r="E1041" s="133">
        <f t="shared" si="211"/>
        <v>0</v>
      </c>
      <c r="F1041" s="134">
        <f t="shared" si="212"/>
        <v>0</v>
      </c>
      <c r="G1041" s="143"/>
      <c r="IM1041"/>
      <c r="IN1041"/>
      <c r="IO1041"/>
      <c r="IP1041"/>
      <c r="IQ1041"/>
    </row>
    <row r="1042" s="33" customFormat="1" ht="15" customHeight="1" spans="1:251">
      <c r="A1042" s="135">
        <v>21499</v>
      </c>
      <c r="B1042" s="136" t="s">
        <v>864</v>
      </c>
      <c r="C1042" s="142">
        <f t="shared" ref="C1042:G1042" si="216">SUM(C1043:C1044)</f>
        <v>0</v>
      </c>
      <c r="D1042" s="142">
        <f t="shared" si="216"/>
        <v>0</v>
      </c>
      <c r="E1042" s="133">
        <f t="shared" si="211"/>
        <v>0</v>
      </c>
      <c r="F1042" s="134">
        <f t="shared" si="212"/>
        <v>0</v>
      </c>
      <c r="G1042" s="142">
        <f t="shared" si="216"/>
        <v>0</v>
      </c>
      <c r="IM1042"/>
      <c r="IN1042"/>
      <c r="IO1042"/>
      <c r="IP1042"/>
      <c r="IQ1042"/>
    </row>
    <row r="1043" s="33" customFormat="1" ht="15" customHeight="1" spans="1:251">
      <c r="A1043" s="135">
        <v>2149901</v>
      </c>
      <c r="B1043" s="137" t="s">
        <v>865</v>
      </c>
      <c r="C1043" s="143"/>
      <c r="D1043" s="143"/>
      <c r="E1043" s="133">
        <f t="shared" si="211"/>
        <v>0</v>
      </c>
      <c r="F1043" s="134">
        <f t="shared" si="212"/>
        <v>0</v>
      </c>
      <c r="G1043" s="143"/>
      <c r="IM1043"/>
      <c r="IN1043"/>
      <c r="IO1043"/>
      <c r="IP1043"/>
      <c r="IQ1043"/>
    </row>
    <row r="1044" s="33" customFormat="1" ht="15" customHeight="1" spans="1:251">
      <c r="A1044" s="135">
        <v>2149999</v>
      </c>
      <c r="B1044" s="137" t="s">
        <v>866</v>
      </c>
      <c r="C1044" s="143"/>
      <c r="D1044" s="143"/>
      <c r="E1044" s="133">
        <f t="shared" si="211"/>
        <v>0</v>
      </c>
      <c r="F1044" s="134">
        <f t="shared" si="212"/>
        <v>0</v>
      </c>
      <c r="G1044" s="143"/>
      <c r="IM1044"/>
      <c r="IN1044"/>
      <c r="IO1044"/>
      <c r="IP1044"/>
      <c r="IQ1044"/>
    </row>
    <row r="1045" s="33" customFormat="1" ht="15" customHeight="1" spans="1:251">
      <c r="A1045" s="135">
        <v>215</v>
      </c>
      <c r="B1045" s="136" t="s">
        <v>867</v>
      </c>
      <c r="C1045" s="142">
        <f t="shared" ref="C1045:G1045" si="217">C1046+C1056+C1072+C1077+C1091+C1098+C1105</f>
        <v>5581</v>
      </c>
      <c r="D1045" s="142">
        <f t="shared" si="217"/>
        <v>5306</v>
      </c>
      <c r="E1045" s="133">
        <f t="shared" si="211"/>
        <v>-275</v>
      </c>
      <c r="F1045" s="134">
        <f t="shared" si="212"/>
        <v>-4.92743235979215</v>
      </c>
      <c r="G1045" s="142">
        <f t="shared" si="217"/>
        <v>5306</v>
      </c>
      <c r="IM1045"/>
      <c r="IN1045"/>
      <c r="IO1045"/>
      <c r="IP1045"/>
      <c r="IQ1045"/>
    </row>
    <row r="1046" s="33" customFormat="1" ht="15" customHeight="1" spans="1:251">
      <c r="A1046" s="135">
        <v>21501</v>
      </c>
      <c r="B1046" s="136" t="s">
        <v>868</v>
      </c>
      <c r="C1046" s="142">
        <f t="shared" ref="C1046:G1046" si="218">SUM(C1047:C1055)</f>
        <v>0</v>
      </c>
      <c r="D1046" s="142">
        <f t="shared" si="218"/>
        <v>0</v>
      </c>
      <c r="E1046" s="133">
        <f t="shared" si="211"/>
        <v>0</v>
      </c>
      <c r="F1046" s="134">
        <f t="shared" si="212"/>
        <v>0</v>
      </c>
      <c r="G1046" s="142">
        <f t="shared" si="218"/>
        <v>0</v>
      </c>
      <c r="IM1046"/>
      <c r="IN1046"/>
      <c r="IO1046"/>
      <c r="IP1046"/>
      <c r="IQ1046"/>
    </row>
    <row r="1047" s="33" customFormat="1" ht="15" customHeight="1" spans="1:251">
      <c r="A1047" s="135">
        <v>2150101</v>
      </c>
      <c r="B1047" s="137" t="s">
        <v>63</v>
      </c>
      <c r="C1047" s="143"/>
      <c r="D1047" s="143"/>
      <c r="E1047" s="133">
        <f t="shared" si="211"/>
        <v>0</v>
      </c>
      <c r="F1047" s="134">
        <f t="shared" si="212"/>
        <v>0</v>
      </c>
      <c r="G1047" s="143"/>
      <c r="IM1047"/>
      <c r="IN1047"/>
      <c r="IO1047"/>
      <c r="IP1047"/>
      <c r="IQ1047"/>
    </row>
    <row r="1048" s="33" customFormat="1" ht="15" customHeight="1" spans="1:251">
      <c r="A1048" s="135">
        <v>2150102</v>
      </c>
      <c r="B1048" s="137" t="s">
        <v>64</v>
      </c>
      <c r="C1048" s="143"/>
      <c r="D1048" s="143"/>
      <c r="E1048" s="133">
        <f t="shared" si="211"/>
        <v>0</v>
      </c>
      <c r="F1048" s="134">
        <f t="shared" si="212"/>
        <v>0</v>
      </c>
      <c r="G1048" s="143"/>
      <c r="IM1048"/>
      <c r="IN1048"/>
      <c r="IO1048"/>
      <c r="IP1048"/>
      <c r="IQ1048"/>
    </row>
    <row r="1049" s="33" customFormat="1" ht="15" customHeight="1" spans="1:251">
      <c r="A1049" s="135">
        <v>2150103</v>
      </c>
      <c r="B1049" s="137" t="s">
        <v>65</v>
      </c>
      <c r="C1049" s="143"/>
      <c r="D1049" s="143"/>
      <c r="E1049" s="133">
        <f t="shared" si="211"/>
        <v>0</v>
      </c>
      <c r="F1049" s="134">
        <f t="shared" si="212"/>
        <v>0</v>
      </c>
      <c r="G1049" s="143"/>
      <c r="IM1049"/>
      <c r="IN1049"/>
      <c r="IO1049"/>
      <c r="IP1049"/>
      <c r="IQ1049"/>
    </row>
    <row r="1050" s="33" customFormat="1" ht="15" customHeight="1" spans="1:251">
      <c r="A1050" s="135">
        <v>2150104</v>
      </c>
      <c r="B1050" s="137" t="s">
        <v>869</v>
      </c>
      <c r="C1050" s="143"/>
      <c r="D1050" s="143"/>
      <c r="E1050" s="133">
        <f t="shared" si="211"/>
        <v>0</v>
      </c>
      <c r="F1050" s="134">
        <f t="shared" si="212"/>
        <v>0</v>
      </c>
      <c r="G1050" s="143"/>
      <c r="IM1050"/>
      <c r="IN1050"/>
      <c r="IO1050"/>
      <c r="IP1050"/>
      <c r="IQ1050"/>
    </row>
    <row r="1051" s="33" customFormat="1" ht="15" customHeight="1" spans="1:251">
      <c r="A1051" s="135">
        <v>2150105</v>
      </c>
      <c r="B1051" s="137" t="s">
        <v>870</v>
      </c>
      <c r="C1051" s="143"/>
      <c r="D1051" s="143"/>
      <c r="E1051" s="133">
        <f t="shared" si="211"/>
        <v>0</v>
      </c>
      <c r="F1051" s="134">
        <f t="shared" si="212"/>
        <v>0</v>
      </c>
      <c r="G1051" s="143"/>
      <c r="IM1051"/>
      <c r="IN1051"/>
      <c r="IO1051"/>
      <c r="IP1051"/>
      <c r="IQ1051"/>
    </row>
    <row r="1052" s="33" customFormat="1" ht="15" customHeight="1" spans="1:251">
      <c r="A1052" s="135">
        <v>2150106</v>
      </c>
      <c r="B1052" s="137" t="s">
        <v>871</v>
      </c>
      <c r="C1052" s="143"/>
      <c r="D1052" s="143"/>
      <c r="E1052" s="133">
        <f t="shared" si="211"/>
        <v>0</v>
      </c>
      <c r="F1052" s="134">
        <f t="shared" si="212"/>
        <v>0</v>
      </c>
      <c r="G1052" s="143"/>
      <c r="IM1052"/>
      <c r="IN1052"/>
      <c r="IO1052"/>
      <c r="IP1052"/>
      <c r="IQ1052"/>
    </row>
    <row r="1053" s="33" customFormat="1" ht="15" customHeight="1" spans="1:251">
      <c r="A1053" s="135">
        <v>2150107</v>
      </c>
      <c r="B1053" s="137" t="s">
        <v>872</v>
      </c>
      <c r="C1053" s="143"/>
      <c r="D1053" s="143"/>
      <c r="E1053" s="133">
        <f t="shared" si="211"/>
        <v>0</v>
      </c>
      <c r="F1053" s="134">
        <f t="shared" si="212"/>
        <v>0</v>
      </c>
      <c r="G1053" s="143"/>
      <c r="IM1053"/>
      <c r="IN1053"/>
      <c r="IO1053"/>
      <c r="IP1053"/>
      <c r="IQ1053"/>
    </row>
    <row r="1054" s="33" customFormat="1" ht="15" customHeight="1" spans="1:251">
      <c r="A1054" s="135">
        <v>2150108</v>
      </c>
      <c r="B1054" s="137" t="s">
        <v>873</v>
      </c>
      <c r="C1054" s="143"/>
      <c r="D1054" s="143"/>
      <c r="E1054" s="133">
        <f t="shared" si="211"/>
        <v>0</v>
      </c>
      <c r="F1054" s="134">
        <f t="shared" si="212"/>
        <v>0</v>
      </c>
      <c r="G1054" s="143"/>
      <c r="IM1054"/>
      <c r="IN1054"/>
      <c r="IO1054"/>
      <c r="IP1054"/>
      <c r="IQ1054"/>
    </row>
    <row r="1055" s="33" customFormat="1" ht="15" customHeight="1" spans="1:251">
      <c r="A1055" s="135">
        <v>2150199</v>
      </c>
      <c r="B1055" s="137" t="s">
        <v>874</v>
      </c>
      <c r="C1055" s="143"/>
      <c r="D1055" s="143"/>
      <c r="E1055" s="133">
        <f t="shared" si="211"/>
        <v>0</v>
      </c>
      <c r="F1055" s="134">
        <f t="shared" si="212"/>
        <v>0</v>
      </c>
      <c r="G1055" s="143"/>
      <c r="IM1055"/>
      <c r="IN1055"/>
      <c r="IO1055"/>
      <c r="IP1055"/>
      <c r="IQ1055"/>
    </row>
    <row r="1056" s="33" customFormat="1" ht="15" customHeight="1" spans="1:251">
      <c r="A1056" s="135">
        <v>21502</v>
      </c>
      <c r="B1056" s="136" t="s">
        <v>875</v>
      </c>
      <c r="C1056" s="142">
        <f t="shared" ref="C1056:G1056" si="219">SUM(C1057:C1071)</f>
        <v>0</v>
      </c>
      <c r="D1056" s="142">
        <f t="shared" si="219"/>
        <v>0</v>
      </c>
      <c r="E1056" s="133">
        <f t="shared" si="211"/>
        <v>0</v>
      </c>
      <c r="F1056" s="134">
        <f t="shared" si="212"/>
        <v>0</v>
      </c>
      <c r="G1056" s="142">
        <f t="shared" si="219"/>
        <v>0</v>
      </c>
      <c r="IM1056"/>
      <c r="IN1056"/>
      <c r="IO1056"/>
      <c r="IP1056"/>
      <c r="IQ1056"/>
    </row>
    <row r="1057" s="33" customFormat="1" ht="15" customHeight="1" spans="1:251">
      <c r="A1057" s="135">
        <v>2150201</v>
      </c>
      <c r="B1057" s="137" t="s">
        <v>63</v>
      </c>
      <c r="C1057" s="143"/>
      <c r="D1057" s="143"/>
      <c r="E1057" s="133">
        <f t="shared" si="211"/>
        <v>0</v>
      </c>
      <c r="F1057" s="134">
        <f t="shared" si="212"/>
        <v>0</v>
      </c>
      <c r="G1057" s="143"/>
      <c r="IM1057"/>
      <c r="IN1057"/>
      <c r="IO1057"/>
      <c r="IP1057"/>
      <c r="IQ1057"/>
    </row>
    <row r="1058" s="33" customFormat="1" ht="15" customHeight="1" spans="1:251">
      <c r="A1058" s="135">
        <v>2150202</v>
      </c>
      <c r="B1058" s="137" t="s">
        <v>64</v>
      </c>
      <c r="C1058" s="143"/>
      <c r="D1058" s="143"/>
      <c r="E1058" s="133">
        <f t="shared" si="211"/>
        <v>0</v>
      </c>
      <c r="F1058" s="134">
        <f t="shared" si="212"/>
        <v>0</v>
      </c>
      <c r="G1058" s="143"/>
      <c r="IM1058"/>
      <c r="IN1058"/>
      <c r="IO1058"/>
      <c r="IP1058"/>
      <c r="IQ1058"/>
    </row>
    <row r="1059" s="33" customFormat="1" ht="15" customHeight="1" spans="1:251">
      <c r="A1059" s="135">
        <v>2150203</v>
      </c>
      <c r="B1059" s="137" t="s">
        <v>65</v>
      </c>
      <c r="C1059" s="143"/>
      <c r="D1059" s="143"/>
      <c r="E1059" s="133">
        <f t="shared" si="211"/>
        <v>0</v>
      </c>
      <c r="F1059" s="134">
        <f t="shared" si="212"/>
        <v>0</v>
      </c>
      <c r="G1059" s="143"/>
      <c r="IM1059"/>
      <c r="IN1059"/>
      <c r="IO1059"/>
      <c r="IP1059"/>
      <c r="IQ1059"/>
    </row>
    <row r="1060" s="33" customFormat="1" ht="15" customHeight="1" spans="1:251">
      <c r="A1060" s="135">
        <v>2150204</v>
      </c>
      <c r="B1060" s="137" t="s">
        <v>876</v>
      </c>
      <c r="C1060" s="143"/>
      <c r="D1060" s="143"/>
      <c r="E1060" s="133">
        <f t="shared" si="211"/>
        <v>0</v>
      </c>
      <c r="F1060" s="134">
        <f t="shared" si="212"/>
        <v>0</v>
      </c>
      <c r="G1060" s="143"/>
      <c r="IM1060"/>
      <c r="IN1060"/>
      <c r="IO1060"/>
      <c r="IP1060"/>
      <c r="IQ1060"/>
    </row>
    <row r="1061" s="33" customFormat="1" ht="15" customHeight="1" spans="1:251">
      <c r="A1061" s="135">
        <v>2150205</v>
      </c>
      <c r="B1061" s="137" t="s">
        <v>877</v>
      </c>
      <c r="C1061" s="143"/>
      <c r="D1061" s="143"/>
      <c r="E1061" s="133">
        <f t="shared" si="211"/>
        <v>0</v>
      </c>
      <c r="F1061" s="134">
        <f t="shared" si="212"/>
        <v>0</v>
      </c>
      <c r="G1061" s="143"/>
      <c r="IM1061"/>
      <c r="IN1061"/>
      <c r="IO1061"/>
      <c r="IP1061"/>
      <c r="IQ1061"/>
    </row>
    <row r="1062" s="33" customFormat="1" ht="15" customHeight="1" spans="1:251">
      <c r="A1062" s="135">
        <v>2150206</v>
      </c>
      <c r="B1062" s="137" t="s">
        <v>878</v>
      </c>
      <c r="C1062" s="143"/>
      <c r="D1062" s="143"/>
      <c r="E1062" s="133">
        <f t="shared" si="211"/>
        <v>0</v>
      </c>
      <c r="F1062" s="134">
        <f t="shared" si="212"/>
        <v>0</v>
      </c>
      <c r="G1062" s="143"/>
      <c r="IM1062"/>
      <c r="IN1062"/>
      <c r="IO1062"/>
      <c r="IP1062"/>
      <c r="IQ1062"/>
    </row>
    <row r="1063" s="33" customFormat="1" ht="15" customHeight="1" spans="1:251">
      <c r="A1063" s="135">
        <v>2150207</v>
      </c>
      <c r="B1063" s="137" t="s">
        <v>879</v>
      </c>
      <c r="C1063" s="143"/>
      <c r="D1063" s="143"/>
      <c r="E1063" s="133">
        <f t="shared" si="211"/>
        <v>0</v>
      </c>
      <c r="F1063" s="134">
        <f t="shared" si="212"/>
        <v>0</v>
      </c>
      <c r="G1063" s="143"/>
      <c r="IM1063"/>
      <c r="IN1063"/>
      <c r="IO1063"/>
      <c r="IP1063"/>
      <c r="IQ1063"/>
    </row>
    <row r="1064" s="33" customFormat="1" ht="15" customHeight="1" spans="1:251">
      <c r="A1064" s="135">
        <v>2150208</v>
      </c>
      <c r="B1064" s="137" t="s">
        <v>880</v>
      </c>
      <c r="C1064" s="143"/>
      <c r="D1064" s="143"/>
      <c r="E1064" s="133">
        <f t="shared" si="211"/>
        <v>0</v>
      </c>
      <c r="F1064" s="134">
        <f t="shared" si="212"/>
        <v>0</v>
      </c>
      <c r="G1064" s="143"/>
      <c r="IM1064"/>
      <c r="IN1064"/>
      <c r="IO1064"/>
      <c r="IP1064"/>
      <c r="IQ1064"/>
    </row>
    <row r="1065" s="33" customFormat="1" ht="15" customHeight="1" spans="1:251">
      <c r="A1065" s="135">
        <v>2150209</v>
      </c>
      <c r="B1065" s="137" t="s">
        <v>881</v>
      </c>
      <c r="C1065" s="143"/>
      <c r="D1065" s="143"/>
      <c r="E1065" s="133">
        <f t="shared" si="211"/>
        <v>0</v>
      </c>
      <c r="F1065" s="134">
        <f t="shared" si="212"/>
        <v>0</v>
      </c>
      <c r="G1065" s="143"/>
      <c r="IM1065"/>
      <c r="IN1065"/>
      <c r="IO1065"/>
      <c r="IP1065"/>
      <c r="IQ1065"/>
    </row>
    <row r="1066" s="33" customFormat="1" ht="15" customHeight="1" spans="1:251">
      <c r="A1066" s="135">
        <v>2150210</v>
      </c>
      <c r="B1066" s="137" t="s">
        <v>882</v>
      </c>
      <c r="C1066" s="143"/>
      <c r="D1066" s="143"/>
      <c r="E1066" s="133">
        <f t="shared" si="211"/>
        <v>0</v>
      </c>
      <c r="F1066" s="134">
        <f t="shared" si="212"/>
        <v>0</v>
      </c>
      <c r="G1066" s="143"/>
      <c r="IM1066"/>
      <c r="IN1066"/>
      <c r="IO1066"/>
      <c r="IP1066"/>
      <c r="IQ1066"/>
    </row>
    <row r="1067" s="33" customFormat="1" ht="15" customHeight="1" spans="1:251">
      <c r="A1067" s="135">
        <v>2150212</v>
      </c>
      <c r="B1067" s="137" t="s">
        <v>883</v>
      </c>
      <c r="C1067" s="143"/>
      <c r="D1067" s="143"/>
      <c r="E1067" s="133">
        <f t="shared" si="211"/>
        <v>0</v>
      </c>
      <c r="F1067" s="134">
        <f t="shared" si="212"/>
        <v>0</v>
      </c>
      <c r="G1067" s="143"/>
      <c r="IM1067"/>
      <c r="IN1067"/>
      <c r="IO1067"/>
      <c r="IP1067"/>
      <c r="IQ1067"/>
    </row>
    <row r="1068" s="33" customFormat="1" ht="15" customHeight="1" spans="1:251">
      <c r="A1068" s="135">
        <v>2150213</v>
      </c>
      <c r="B1068" s="137" t="s">
        <v>884</v>
      </c>
      <c r="C1068" s="143"/>
      <c r="D1068" s="143"/>
      <c r="E1068" s="133">
        <f t="shared" si="211"/>
        <v>0</v>
      </c>
      <c r="F1068" s="134">
        <f t="shared" si="212"/>
        <v>0</v>
      </c>
      <c r="G1068" s="143"/>
      <c r="IM1068"/>
      <c r="IN1068"/>
      <c r="IO1068"/>
      <c r="IP1068"/>
      <c r="IQ1068"/>
    </row>
    <row r="1069" s="33" customFormat="1" ht="15" customHeight="1" spans="1:251">
      <c r="A1069" s="135">
        <v>2150214</v>
      </c>
      <c r="B1069" s="137" t="s">
        <v>885</v>
      </c>
      <c r="C1069" s="143"/>
      <c r="D1069" s="143"/>
      <c r="E1069" s="133">
        <f t="shared" si="211"/>
        <v>0</v>
      </c>
      <c r="F1069" s="134">
        <f t="shared" si="212"/>
        <v>0</v>
      </c>
      <c r="G1069" s="143"/>
      <c r="IM1069"/>
      <c r="IN1069"/>
      <c r="IO1069"/>
      <c r="IP1069"/>
      <c r="IQ1069"/>
    </row>
    <row r="1070" s="33" customFormat="1" ht="15" customHeight="1" spans="1:251">
      <c r="A1070" s="135">
        <v>2150215</v>
      </c>
      <c r="B1070" s="137" t="s">
        <v>886</v>
      </c>
      <c r="C1070" s="143"/>
      <c r="D1070" s="143"/>
      <c r="E1070" s="133">
        <f t="shared" si="211"/>
        <v>0</v>
      </c>
      <c r="F1070" s="134">
        <f t="shared" si="212"/>
        <v>0</v>
      </c>
      <c r="G1070" s="143"/>
      <c r="IM1070"/>
      <c r="IN1070"/>
      <c r="IO1070"/>
      <c r="IP1070"/>
      <c r="IQ1070"/>
    </row>
    <row r="1071" s="33" customFormat="1" ht="15" customHeight="1" spans="1:251">
      <c r="A1071" s="135">
        <v>2150299</v>
      </c>
      <c r="B1071" s="137" t="s">
        <v>887</v>
      </c>
      <c r="C1071" s="143"/>
      <c r="D1071" s="143"/>
      <c r="E1071" s="133">
        <f t="shared" si="211"/>
        <v>0</v>
      </c>
      <c r="F1071" s="134">
        <f t="shared" si="212"/>
        <v>0</v>
      </c>
      <c r="G1071" s="143"/>
      <c r="IM1071"/>
      <c r="IN1071"/>
      <c r="IO1071"/>
      <c r="IP1071"/>
      <c r="IQ1071"/>
    </row>
    <row r="1072" s="33" customFormat="1" ht="15" customHeight="1" spans="1:251">
      <c r="A1072" s="135">
        <v>21503</v>
      </c>
      <c r="B1072" s="136" t="s">
        <v>888</v>
      </c>
      <c r="C1072" s="142">
        <f t="shared" ref="C1072:G1072" si="220">SUM(C1073:C1076)</f>
        <v>0</v>
      </c>
      <c r="D1072" s="142">
        <f t="shared" si="220"/>
        <v>0</v>
      </c>
      <c r="E1072" s="133">
        <f t="shared" si="211"/>
        <v>0</v>
      </c>
      <c r="F1072" s="134">
        <f t="shared" si="212"/>
        <v>0</v>
      </c>
      <c r="G1072" s="142">
        <f t="shared" si="220"/>
        <v>0</v>
      </c>
      <c r="IM1072"/>
      <c r="IN1072"/>
      <c r="IO1072"/>
      <c r="IP1072"/>
      <c r="IQ1072"/>
    </row>
    <row r="1073" s="33" customFormat="1" ht="15" customHeight="1" spans="1:251">
      <c r="A1073" s="135">
        <v>2150301</v>
      </c>
      <c r="B1073" s="137" t="s">
        <v>63</v>
      </c>
      <c r="C1073" s="143"/>
      <c r="D1073" s="143"/>
      <c r="E1073" s="133">
        <f t="shared" si="211"/>
        <v>0</v>
      </c>
      <c r="F1073" s="134">
        <f t="shared" si="212"/>
        <v>0</v>
      </c>
      <c r="G1073" s="143"/>
      <c r="IM1073"/>
      <c r="IN1073"/>
      <c r="IO1073"/>
      <c r="IP1073"/>
      <c r="IQ1073"/>
    </row>
    <row r="1074" s="33" customFormat="1" ht="15" customHeight="1" spans="1:251">
      <c r="A1074" s="135">
        <v>2150302</v>
      </c>
      <c r="B1074" s="137" t="s">
        <v>64</v>
      </c>
      <c r="C1074" s="143"/>
      <c r="D1074" s="143"/>
      <c r="E1074" s="133">
        <f t="shared" si="211"/>
        <v>0</v>
      </c>
      <c r="F1074" s="134">
        <f t="shared" si="212"/>
        <v>0</v>
      </c>
      <c r="G1074" s="143"/>
      <c r="IM1074"/>
      <c r="IN1074"/>
      <c r="IO1074"/>
      <c r="IP1074"/>
      <c r="IQ1074"/>
    </row>
    <row r="1075" s="33" customFormat="1" ht="15" customHeight="1" spans="1:251">
      <c r="A1075" s="135">
        <v>2150303</v>
      </c>
      <c r="B1075" s="137" t="s">
        <v>65</v>
      </c>
      <c r="C1075" s="143"/>
      <c r="D1075" s="143"/>
      <c r="E1075" s="133">
        <f t="shared" si="211"/>
        <v>0</v>
      </c>
      <c r="F1075" s="134">
        <f t="shared" si="212"/>
        <v>0</v>
      </c>
      <c r="G1075" s="143"/>
      <c r="IM1075"/>
      <c r="IN1075"/>
      <c r="IO1075"/>
      <c r="IP1075"/>
      <c r="IQ1075"/>
    </row>
    <row r="1076" s="33" customFormat="1" ht="15" customHeight="1" spans="1:251">
      <c r="A1076" s="135">
        <v>2150399</v>
      </c>
      <c r="B1076" s="137" t="s">
        <v>889</v>
      </c>
      <c r="C1076" s="143"/>
      <c r="D1076" s="143"/>
      <c r="E1076" s="133">
        <f t="shared" si="211"/>
        <v>0</v>
      </c>
      <c r="F1076" s="134">
        <f t="shared" si="212"/>
        <v>0</v>
      </c>
      <c r="G1076" s="143"/>
      <c r="IM1076"/>
      <c r="IN1076"/>
      <c r="IO1076"/>
      <c r="IP1076"/>
      <c r="IQ1076"/>
    </row>
    <row r="1077" s="33" customFormat="1" ht="15" customHeight="1" spans="1:251">
      <c r="A1077" s="135">
        <v>21505</v>
      </c>
      <c r="B1077" s="136" t="s">
        <v>890</v>
      </c>
      <c r="C1077" s="142">
        <f t="shared" ref="C1077:G1077" si="221">SUM(C1078:C1090)</f>
        <v>275</v>
      </c>
      <c r="D1077" s="142">
        <f t="shared" si="221"/>
        <v>0</v>
      </c>
      <c r="E1077" s="133">
        <f t="shared" si="211"/>
        <v>-275</v>
      </c>
      <c r="F1077" s="134">
        <f t="shared" si="212"/>
        <v>-100</v>
      </c>
      <c r="G1077" s="142">
        <f t="shared" si="221"/>
        <v>0</v>
      </c>
      <c r="IM1077"/>
      <c r="IN1077"/>
      <c r="IO1077"/>
      <c r="IP1077"/>
      <c r="IQ1077"/>
    </row>
    <row r="1078" s="33" customFormat="1" ht="15" customHeight="1" spans="1:251">
      <c r="A1078" s="135">
        <v>2150501</v>
      </c>
      <c r="B1078" s="137" t="s">
        <v>63</v>
      </c>
      <c r="C1078" s="143">
        <v>177</v>
      </c>
      <c r="D1078" s="143"/>
      <c r="E1078" s="133">
        <f t="shared" si="211"/>
        <v>-177</v>
      </c>
      <c r="F1078" s="134">
        <f t="shared" si="212"/>
        <v>-100</v>
      </c>
      <c r="G1078" s="143"/>
      <c r="IM1078"/>
      <c r="IN1078"/>
      <c r="IO1078"/>
      <c r="IP1078"/>
      <c r="IQ1078"/>
    </row>
    <row r="1079" s="33" customFormat="1" ht="15" customHeight="1" spans="1:251">
      <c r="A1079" s="135">
        <v>2150502</v>
      </c>
      <c r="B1079" s="137" t="s">
        <v>64</v>
      </c>
      <c r="C1079" s="143">
        <v>16</v>
      </c>
      <c r="D1079" s="143"/>
      <c r="E1079" s="133">
        <f t="shared" si="211"/>
        <v>-16</v>
      </c>
      <c r="F1079" s="134">
        <f t="shared" si="212"/>
        <v>-100</v>
      </c>
      <c r="G1079" s="143"/>
      <c r="IM1079"/>
      <c r="IN1079"/>
      <c r="IO1079"/>
      <c r="IP1079"/>
      <c r="IQ1079"/>
    </row>
    <row r="1080" s="33" customFormat="1" ht="15" customHeight="1" spans="1:251">
      <c r="A1080" s="135">
        <v>2150503</v>
      </c>
      <c r="B1080" s="137" t="s">
        <v>65</v>
      </c>
      <c r="C1080" s="143"/>
      <c r="D1080" s="143"/>
      <c r="E1080" s="133">
        <f t="shared" si="211"/>
        <v>0</v>
      </c>
      <c r="F1080" s="134">
        <f t="shared" si="212"/>
        <v>0</v>
      </c>
      <c r="G1080" s="143"/>
      <c r="IM1080"/>
      <c r="IN1080"/>
      <c r="IO1080"/>
      <c r="IP1080"/>
      <c r="IQ1080"/>
    </row>
    <row r="1081" s="33" customFormat="1" ht="15" customHeight="1" spans="1:251">
      <c r="A1081" s="135">
        <v>2150505</v>
      </c>
      <c r="B1081" s="137" t="s">
        <v>891</v>
      </c>
      <c r="C1081" s="143"/>
      <c r="D1081" s="143"/>
      <c r="E1081" s="133">
        <f t="shared" si="211"/>
        <v>0</v>
      </c>
      <c r="F1081" s="134">
        <f t="shared" si="212"/>
        <v>0</v>
      </c>
      <c r="G1081" s="143"/>
      <c r="IM1081"/>
      <c r="IN1081"/>
      <c r="IO1081"/>
      <c r="IP1081"/>
      <c r="IQ1081"/>
    </row>
    <row r="1082" s="33" customFormat="1" ht="15" customHeight="1" spans="1:251">
      <c r="A1082" s="135">
        <v>2150506</v>
      </c>
      <c r="B1082" s="137" t="s">
        <v>892</v>
      </c>
      <c r="C1082" s="143"/>
      <c r="D1082" s="143"/>
      <c r="E1082" s="133">
        <f t="shared" si="211"/>
        <v>0</v>
      </c>
      <c r="F1082" s="134">
        <f t="shared" si="212"/>
        <v>0</v>
      </c>
      <c r="G1082" s="143"/>
      <c r="IM1082"/>
      <c r="IN1082"/>
      <c r="IO1082"/>
      <c r="IP1082"/>
      <c r="IQ1082"/>
    </row>
    <row r="1083" s="33" customFormat="1" ht="15" customHeight="1" spans="1:251">
      <c r="A1083" s="135">
        <v>2150507</v>
      </c>
      <c r="B1083" s="137" t="s">
        <v>893</v>
      </c>
      <c r="C1083" s="143"/>
      <c r="D1083" s="143"/>
      <c r="E1083" s="133">
        <f t="shared" si="211"/>
        <v>0</v>
      </c>
      <c r="F1083" s="134">
        <f t="shared" si="212"/>
        <v>0</v>
      </c>
      <c r="G1083" s="143"/>
      <c r="IM1083"/>
      <c r="IN1083"/>
      <c r="IO1083"/>
      <c r="IP1083"/>
      <c r="IQ1083"/>
    </row>
    <row r="1084" s="33" customFormat="1" ht="15" customHeight="1" spans="1:251">
      <c r="A1084" s="135">
        <v>2150508</v>
      </c>
      <c r="B1084" s="137" t="s">
        <v>894</v>
      </c>
      <c r="C1084" s="143"/>
      <c r="D1084" s="143"/>
      <c r="E1084" s="133">
        <f t="shared" si="211"/>
        <v>0</v>
      </c>
      <c r="F1084" s="134">
        <f t="shared" si="212"/>
        <v>0</v>
      </c>
      <c r="G1084" s="143"/>
      <c r="IM1084"/>
      <c r="IN1084"/>
      <c r="IO1084"/>
      <c r="IP1084"/>
      <c r="IQ1084"/>
    </row>
    <row r="1085" s="33" customFormat="1" ht="15" customHeight="1" spans="1:251">
      <c r="A1085" s="135">
        <v>2150509</v>
      </c>
      <c r="B1085" s="137" t="s">
        <v>895</v>
      </c>
      <c r="C1085" s="143"/>
      <c r="D1085" s="143"/>
      <c r="E1085" s="133">
        <f t="shared" si="211"/>
        <v>0</v>
      </c>
      <c r="F1085" s="134">
        <f t="shared" si="212"/>
        <v>0</v>
      </c>
      <c r="G1085" s="143"/>
      <c r="IM1085"/>
      <c r="IN1085"/>
      <c r="IO1085"/>
      <c r="IP1085"/>
      <c r="IQ1085"/>
    </row>
    <row r="1086" s="33" customFormat="1" ht="15" customHeight="1" spans="1:251">
      <c r="A1086" s="135">
        <v>2150510</v>
      </c>
      <c r="B1086" s="137" t="s">
        <v>896</v>
      </c>
      <c r="C1086" s="143"/>
      <c r="D1086" s="143"/>
      <c r="E1086" s="133">
        <f t="shared" si="211"/>
        <v>0</v>
      </c>
      <c r="F1086" s="134">
        <f t="shared" si="212"/>
        <v>0</v>
      </c>
      <c r="G1086" s="143"/>
      <c r="IM1086"/>
      <c r="IN1086"/>
      <c r="IO1086"/>
      <c r="IP1086"/>
      <c r="IQ1086"/>
    </row>
    <row r="1087" s="33" customFormat="1" ht="15" customHeight="1" spans="1:251">
      <c r="A1087" s="135">
        <v>2150511</v>
      </c>
      <c r="B1087" s="137" t="s">
        <v>897</v>
      </c>
      <c r="C1087" s="143"/>
      <c r="D1087" s="143"/>
      <c r="E1087" s="133">
        <f t="shared" si="211"/>
        <v>0</v>
      </c>
      <c r="F1087" s="134">
        <f t="shared" si="212"/>
        <v>0</v>
      </c>
      <c r="G1087" s="143"/>
      <c r="IM1087"/>
      <c r="IN1087"/>
      <c r="IO1087"/>
      <c r="IP1087"/>
      <c r="IQ1087"/>
    </row>
    <row r="1088" s="33" customFormat="1" ht="15" customHeight="1" spans="1:251">
      <c r="A1088" s="135">
        <v>2150513</v>
      </c>
      <c r="B1088" s="137" t="s">
        <v>842</v>
      </c>
      <c r="C1088" s="143"/>
      <c r="D1088" s="143"/>
      <c r="E1088" s="133">
        <f t="shared" ref="E1088:E1151" si="222">D1088-C1088</f>
        <v>0</v>
      </c>
      <c r="F1088" s="134">
        <f t="shared" ref="F1088:F1151" si="223">IF(C1088=0,,E1088/C1088*100)</f>
        <v>0</v>
      </c>
      <c r="G1088" s="143"/>
      <c r="IM1088"/>
      <c r="IN1088"/>
      <c r="IO1088"/>
      <c r="IP1088"/>
      <c r="IQ1088"/>
    </row>
    <row r="1089" s="33" customFormat="1" ht="15" customHeight="1" spans="1:251">
      <c r="A1089" s="135">
        <v>2150515</v>
      </c>
      <c r="B1089" s="137" t="s">
        <v>898</v>
      </c>
      <c r="C1089" s="143"/>
      <c r="D1089" s="143"/>
      <c r="E1089" s="133">
        <f t="shared" si="222"/>
        <v>0</v>
      </c>
      <c r="F1089" s="134">
        <f t="shared" si="223"/>
        <v>0</v>
      </c>
      <c r="G1089" s="143"/>
      <c r="IM1089"/>
      <c r="IN1089"/>
      <c r="IO1089"/>
      <c r="IP1089"/>
      <c r="IQ1089"/>
    </row>
    <row r="1090" s="33" customFormat="1" ht="15" customHeight="1" spans="1:251">
      <c r="A1090" s="135">
        <v>2150599</v>
      </c>
      <c r="B1090" s="137" t="s">
        <v>899</v>
      </c>
      <c r="C1090" s="143">
        <v>82</v>
      </c>
      <c r="D1090" s="143"/>
      <c r="E1090" s="133">
        <f t="shared" si="222"/>
        <v>-82</v>
      </c>
      <c r="F1090" s="134">
        <f t="shared" si="223"/>
        <v>-100</v>
      </c>
      <c r="G1090" s="143"/>
      <c r="IM1090"/>
      <c r="IN1090"/>
      <c r="IO1090"/>
      <c r="IP1090"/>
      <c r="IQ1090"/>
    </row>
    <row r="1091" s="33" customFormat="1" ht="15" customHeight="1" spans="1:251">
      <c r="A1091" s="135">
        <v>21507</v>
      </c>
      <c r="B1091" s="136" t="s">
        <v>900</v>
      </c>
      <c r="C1091" s="142">
        <f t="shared" ref="C1091:G1091" si="224">SUM(C1092:C1097)</f>
        <v>0</v>
      </c>
      <c r="D1091" s="142">
        <f t="shared" si="224"/>
        <v>12</v>
      </c>
      <c r="E1091" s="133">
        <f t="shared" si="222"/>
        <v>12</v>
      </c>
      <c r="F1091" s="134">
        <f t="shared" si="223"/>
        <v>0</v>
      </c>
      <c r="G1091" s="142">
        <f t="shared" si="224"/>
        <v>12</v>
      </c>
      <c r="IM1091"/>
      <c r="IN1091"/>
      <c r="IO1091"/>
      <c r="IP1091"/>
      <c r="IQ1091"/>
    </row>
    <row r="1092" s="33" customFormat="1" ht="15" customHeight="1" spans="1:251">
      <c r="A1092" s="135">
        <v>2150701</v>
      </c>
      <c r="B1092" s="137" t="s">
        <v>63</v>
      </c>
      <c r="C1092" s="143"/>
      <c r="D1092" s="143">
        <v>2</v>
      </c>
      <c r="E1092" s="133">
        <f t="shared" si="222"/>
        <v>2</v>
      </c>
      <c r="F1092" s="134">
        <f t="shared" si="223"/>
        <v>0</v>
      </c>
      <c r="G1092" s="143">
        <v>2</v>
      </c>
      <c r="IM1092"/>
      <c r="IN1092"/>
      <c r="IO1092"/>
      <c r="IP1092"/>
      <c r="IQ1092"/>
    </row>
    <row r="1093" s="33" customFormat="1" ht="15" customHeight="1" spans="1:251">
      <c r="A1093" s="135">
        <v>2150702</v>
      </c>
      <c r="B1093" s="137" t="s">
        <v>64</v>
      </c>
      <c r="C1093" s="143"/>
      <c r="D1093" s="143">
        <v>10</v>
      </c>
      <c r="E1093" s="133">
        <f t="shared" si="222"/>
        <v>10</v>
      </c>
      <c r="F1093" s="134">
        <f t="shared" si="223"/>
        <v>0</v>
      </c>
      <c r="G1093" s="143">
        <v>10</v>
      </c>
      <c r="IM1093"/>
      <c r="IN1093"/>
      <c r="IO1093"/>
      <c r="IP1093"/>
      <c r="IQ1093"/>
    </row>
    <row r="1094" s="33" customFormat="1" ht="15" customHeight="1" spans="1:251">
      <c r="A1094" s="135">
        <v>2150703</v>
      </c>
      <c r="B1094" s="137" t="s">
        <v>65</v>
      </c>
      <c r="C1094" s="143"/>
      <c r="D1094" s="143"/>
      <c r="E1094" s="133">
        <f t="shared" si="222"/>
        <v>0</v>
      </c>
      <c r="F1094" s="134">
        <f t="shared" si="223"/>
        <v>0</v>
      </c>
      <c r="G1094" s="143"/>
      <c r="IM1094"/>
      <c r="IN1094"/>
      <c r="IO1094"/>
      <c r="IP1094"/>
      <c r="IQ1094"/>
    </row>
    <row r="1095" s="33" customFormat="1" ht="15" customHeight="1" spans="1:251">
      <c r="A1095" s="135">
        <v>2150704</v>
      </c>
      <c r="B1095" s="137" t="s">
        <v>901</v>
      </c>
      <c r="C1095" s="143"/>
      <c r="D1095" s="143"/>
      <c r="E1095" s="133">
        <f t="shared" si="222"/>
        <v>0</v>
      </c>
      <c r="F1095" s="134">
        <f t="shared" si="223"/>
        <v>0</v>
      </c>
      <c r="G1095" s="143"/>
      <c r="IM1095"/>
      <c r="IN1095"/>
      <c r="IO1095"/>
      <c r="IP1095"/>
      <c r="IQ1095"/>
    </row>
    <row r="1096" s="33" customFormat="1" ht="15" customHeight="1" spans="1:251">
      <c r="A1096" s="135">
        <v>2150705</v>
      </c>
      <c r="B1096" s="137" t="s">
        <v>902</v>
      </c>
      <c r="C1096" s="143"/>
      <c r="D1096" s="143"/>
      <c r="E1096" s="133">
        <f t="shared" si="222"/>
        <v>0</v>
      </c>
      <c r="F1096" s="134">
        <f t="shared" si="223"/>
        <v>0</v>
      </c>
      <c r="G1096" s="143"/>
      <c r="IM1096"/>
      <c r="IN1096"/>
      <c r="IO1096"/>
      <c r="IP1096"/>
      <c r="IQ1096"/>
    </row>
    <row r="1097" s="33" customFormat="1" ht="15" customHeight="1" spans="1:251">
      <c r="A1097" s="135">
        <v>2150799</v>
      </c>
      <c r="B1097" s="137" t="s">
        <v>903</v>
      </c>
      <c r="C1097" s="143"/>
      <c r="D1097" s="143"/>
      <c r="E1097" s="133">
        <f t="shared" si="222"/>
        <v>0</v>
      </c>
      <c r="F1097" s="134">
        <f t="shared" si="223"/>
        <v>0</v>
      </c>
      <c r="G1097" s="143"/>
      <c r="IM1097"/>
      <c r="IN1097"/>
      <c r="IO1097"/>
      <c r="IP1097"/>
      <c r="IQ1097"/>
    </row>
    <row r="1098" s="33" customFormat="1" ht="15" customHeight="1" spans="1:251">
      <c r="A1098" s="135">
        <v>21508</v>
      </c>
      <c r="B1098" s="136" t="s">
        <v>904</v>
      </c>
      <c r="C1098" s="142">
        <f t="shared" ref="C1098:G1098" si="225">SUM(C1099:C1104)</f>
        <v>0</v>
      </c>
      <c r="D1098" s="142">
        <f t="shared" si="225"/>
        <v>5294</v>
      </c>
      <c r="E1098" s="133">
        <f t="shared" si="222"/>
        <v>5294</v>
      </c>
      <c r="F1098" s="134">
        <f t="shared" si="223"/>
        <v>0</v>
      </c>
      <c r="G1098" s="142">
        <f t="shared" si="225"/>
        <v>5294</v>
      </c>
      <c r="IM1098"/>
      <c r="IN1098"/>
      <c r="IO1098"/>
      <c r="IP1098"/>
      <c r="IQ1098"/>
    </row>
    <row r="1099" s="33" customFormat="1" ht="15" customHeight="1" spans="1:251">
      <c r="A1099" s="135">
        <v>2150801</v>
      </c>
      <c r="B1099" s="137" t="s">
        <v>63</v>
      </c>
      <c r="C1099" s="143"/>
      <c r="D1099" s="143"/>
      <c r="E1099" s="133">
        <f t="shared" si="222"/>
        <v>0</v>
      </c>
      <c r="F1099" s="134">
        <f t="shared" si="223"/>
        <v>0</v>
      </c>
      <c r="G1099" s="143"/>
      <c r="IM1099"/>
      <c r="IN1099"/>
      <c r="IO1099"/>
      <c r="IP1099"/>
      <c r="IQ1099"/>
    </row>
    <row r="1100" s="33" customFormat="1" ht="15" customHeight="1" spans="1:251">
      <c r="A1100" s="135">
        <v>2150802</v>
      </c>
      <c r="B1100" s="137" t="s">
        <v>64</v>
      </c>
      <c r="C1100" s="143"/>
      <c r="D1100" s="143"/>
      <c r="E1100" s="133">
        <f t="shared" si="222"/>
        <v>0</v>
      </c>
      <c r="F1100" s="134">
        <f t="shared" si="223"/>
        <v>0</v>
      </c>
      <c r="G1100" s="143"/>
      <c r="IM1100"/>
      <c r="IN1100"/>
      <c r="IO1100"/>
      <c r="IP1100"/>
      <c r="IQ1100"/>
    </row>
    <row r="1101" s="33" customFormat="1" ht="15" customHeight="1" spans="1:251">
      <c r="A1101" s="135">
        <v>2150803</v>
      </c>
      <c r="B1101" s="137" t="s">
        <v>65</v>
      </c>
      <c r="C1101" s="143"/>
      <c r="D1101" s="143"/>
      <c r="E1101" s="133">
        <f t="shared" si="222"/>
        <v>0</v>
      </c>
      <c r="F1101" s="134">
        <f t="shared" si="223"/>
        <v>0</v>
      </c>
      <c r="G1101" s="143"/>
      <c r="IM1101"/>
      <c r="IN1101"/>
      <c r="IO1101"/>
      <c r="IP1101"/>
      <c r="IQ1101"/>
    </row>
    <row r="1102" s="33" customFormat="1" ht="15" customHeight="1" spans="1:251">
      <c r="A1102" s="135">
        <v>2150804</v>
      </c>
      <c r="B1102" s="137" t="s">
        <v>905</v>
      </c>
      <c r="C1102" s="143"/>
      <c r="D1102" s="143"/>
      <c r="E1102" s="133">
        <f t="shared" si="222"/>
        <v>0</v>
      </c>
      <c r="F1102" s="134">
        <f t="shared" si="223"/>
        <v>0</v>
      </c>
      <c r="G1102" s="143"/>
      <c r="IM1102"/>
      <c r="IN1102"/>
      <c r="IO1102"/>
      <c r="IP1102"/>
      <c r="IQ1102"/>
    </row>
    <row r="1103" s="33" customFormat="1" ht="15" customHeight="1" spans="1:251">
      <c r="A1103" s="135">
        <v>2150805</v>
      </c>
      <c r="B1103" s="137" t="s">
        <v>906</v>
      </c>
      <c r="C1103" s="143"/>
      <c r="D1103" s="143">
        <v>5000</v>
      </c>
      <c r="E1103" s="133">
        <f t="shared" si="222"/>
        <v>5000</v>
      </c>
      <c r="F1103" s="134">
        <f t="shared" si="223"/>
        <v>0</v>
      </c>
      <c r="G1103" s="143">
        <v>5000</v>
      </c>
      <c r="IM1103"/>
      <c r="IN1103"/>
      <c r="IO1103"/>
      <c r="IP1103"/>
      <c r="IQ1103"/>
    </row>
    <row r="1104" s="33" customFormat="1" ht="15" customHeight="1" spans="1:251">
      <c r="A1104" s="135">
        <v>2150899</v>
      </c>
      <c r="B1104" s="137" t="s">
        <v>907</v>
      </c>
      <c r="C1104" s="143"/>
      <c r="D1104" s="143">
        <v>294</v>
      </c>
      <c r="E1104" s="133">
        <f t="shared" si="222"/>
        <v>294</v>
      </c>
      <c r="F1104" s="134">
        <f t="shared" si="223"/>
        <v>0</v>
      </c>
      <c r="G1104" s="143">
        <v>294</v>
      </c>
      <c r="IM1104"/>
      <c r="IN1104"/>
      <c r="IO1104"/>
      <c r="IP1104"/>
      <c r="IQ1104"/>
    </row>
    <row r="1105" s="33" customFormat="1" ht="15" customHeight="1" spans="1:251">
      <c r="A1105" s="135">
        <v>21599</v>
      </c>
      <c r="B1105" s="136" t="s">
        <v>908</v>
      </c>
      <c r="C1105" s="142">
        <f t="shared" ref="C1105:G1105" si="226">SUM(C1106:C1110)</f>
        <v>5306</v>
      </c>
      <c r="D1105" s="142">
        <f t="shared" si="226"/>
        <v>0</v>
      </c>
      <c r="E1105" s="133">
        <f t="shared" si="222"/>
        <v>-5306</v>
      </c>
      <c r="F1105" s="134">
        <f t="shared" si="223"/>
        <v>-100</v>
      </c>
      <c r="G1105" s="142">
        <f t="shared" si="226"/>
        <v>0</v>
      </c>
      <c r="IM1105"/>
      <c r="IN1105"/>
      <c r="IO1105"/>
      <c r="IP1105"/>
      <c r="IQ1105"/>
    </row>
    <row r="1106" s="33" customFormat="1" ht="15" customHeight="1" spans="1:251">
      <c r="A1106" s="135">
        <v>2159901</v>
      </c>
      <c r="B1106" s="137" t="s">
        <v>909</v>
      </c>
      <c r="C1106" s="143"/>
      <c r="D1106" s="143"/>
      <c r="E1106" s="133">
        <f t="shared" si="222"/>
        <v>0</v>
      </c>
      <c r="F1106" s="134">
        <f t="shared" si="223"/>
        <v>0</v>
      </c>
      <c r="G1106" s="143"/>
      <c r="IM1106"/>
      <c r="IN1106"/>
      <c r="IO1106"/>
      <c r="IP1106"/>
      <c r="IQ1106"/>
    </row>
    <row r="1107" s="33" customFormat="1" ht="15" customHeight="1" spans="1:251">
      <c r="A1107" s="135">
        <v>2159904</v>
      </c>
      <c r="B1107" s="137" t="s">
        <v>910</v>
      </c>
      <c r="C1107" s="143"/>
      <c r="D1107" s="143"/>
      <c r="E1107" s="133">
        <f t="shared" si="222"/>
        <v>0</v>
      </c>
      <c r="F1107" s="134">
        <f t="shared" si="223"/>
        <v>0</v>
      </c>
      <c r="G1107" s="143"/>
      <c r="IM1107"/>
      <c r="IN1107"/>
      <c r="IO1107"/>
      <c r="IP1107"/>
      <c r="IQ1107"/>
    </row>
    <row r="1108" s="33" customFormat="1" ht="15" customHeight="1" spans="1:251">
      <c r="A1108" s="135">
        <v>2159905</v>
      </c>
      <c r="B1108" s="137" t="s">
        <v>911</v>
      </c>
      <c r="C1108" s="143"/>
      <c r="D1108" s="143"/>
      <c r="E1108" s="133">
        <f t="shared" si="222"/>
        <v>0</v>
      </c>
      <c r="F1108" s="134">
        <f t="shared" si="223"/>
        <v>0</v>
      </c>
      <c r="G1108" s="143"/>
      <c r="IM1108"/>
      <c r="IN1108"/>
      <c r="IO1108"/>
      <c r="IP1108"/>
      <c r="IQ1108"/>
    </row>
    <row r="1109" s="33" customFormat="1" ht="15" customHeight="1" spans="1:251">
      <c r="A1109" s="135">
        <v>2159906</v>
      </c>
      <c r="B1109" s="137" t="s">
        <v>912</v>
      </c>
      <c r="C1109" s="143"/>
      <c r="D1109" s="143"/>
      <c r="E1109" s="133">
        <f t="shared" si="222"/>
        <v>0</v>
      </c>
      <c r="F1109" s="134">
        <f t="shared" si="223"/>
        <v>0</v>
      </c>
      <c r="G1109" s="143"/>
      <c r="IM1109"/>
      <c r="IN1109"/>
      <c r="IO1109"/>
      <c r="IP1109"/>
      <c r="IQ1109"/>
    </row>
    <row r="1110" s="33" customFormat="1" ht="15" customHeight="1" spans="1:251">
      <c r="A1110" s="135">
        <v>2159999</v>
      </c>
      <c r="B1110" s="137" t="s">
        <v>913</v>
      </c>
      <c r="C1110" s="143">
        <v>5306</v>
      </c>
      <c r="D1110" s="143"/>
      <c r="E1110" s="133">
        <f t="shared" si="222"/>
        <v>-5306</v>
      </c>
      <c r="F1110" s="134">
        <f t="shared" si="223"/>
        <v>-100</v>
      </c>
      <c r="G1110" s="143"/>
      <c r="IM1110"/>
      <c r="IN1110"/>
      <c r="IO1110"/>
      <c r="IP1110"/>
      <c r="IQ1110"/>
    </row>
    <row r="1111" s="33" customFormat="1" ht="15" customHeight="1" spans="1:251">
      <c r="A1111" s="135">
        <v>216</v>
      </c>
      <c r="B1111" s="136" t="s">
        <v>914</v>
      </c>
      <c r="C1111" s="142">
        <f t="shared" ref="C1111:G1111" si="227">C1112+C1122+C1128</f>
        <v>142</v>
      </c>
      <c r="D1111" s="142">
        <f t="shared" si="227"/>
        <v>140</v>
      </c>
      <c r="E1111" s="133">
        <f t="shared" si="222"/>
        <v>-2</v>
      </c>
      <c r="F1111" s="134">
        <f t="shared" si="223"/>
        <v>-1.40845070422535</v>
      </c>
      <c r="G1111" s="142">
        <f t="shared" si="227"/>
        <v>140</v>
      </c>
      <c r="IM1111"/>
      <c r="IN1111"/>
      <c r="IO1111"/>
      <c r="IP1111"/>
      <c r="IQ1111"/>
    </row>
    <row r="1112" s="33" customFormat="1" ht="15" customHeight="1" spans="1:251">
      <c r="A1112" s="135">
        <v>21602</v>
      </c>
      <c r="B1112" s="136" t="s">
        <v>915</v>
      </c>
      <c r="C1112" s="142">
        <f t="shared" ref="C1112:G1112" si="228">SUM(C1113:C1121)</f>
        <v>142</v>
      </c>
      <c r="D1112" s="142">
        <f t="shared" si="228"/>
        <v>140</v>
      </c>
      <c r="E1112" s="133">
        <f t="shared" si="222"/>
        <v>-2</v>
      </c>
      <c r="F1112" s="134">
        <f t="shared" si="223"/>
        <v>-1.40845070422535</v>
      </c>
      <c r="G1112" s="142">
        <f t="shared" si="228"/>
        <v>140</v>
      </c>
      <c r="IM1112"/>
      <c r="IN1112"/>
      <c r="IO1112"/>
      <c r="IP1112"/>
      <c r="IQ1112"/>
    </row>
    <row r="1113" s="33" customFormat="1" ht="15" customHeight="1" spans="1:251">
      <c r="A1113" s="135">
        <v>2160201</v>
      </c>
      <c r="B1113" s="137" t="s">
        <v>63</v>
      </c>
      <c r="C1113" s="143">
        <v>115</v>
      </c>
      <c r="D1113" s="143">
        <v>109</v>
      </c>
      <c r="E1113" s="133">
        <f t="shared" si="222"/>
        <v>-6</v>
      </c>
      <c r="F1113" s="134">
        <f t="shared" si="223"/>
        <v>-5.21739130434783</v>
      </c>
      <c r="G1113" s="143">
        <v>109</v>
      </c>
      <c r="IM1113"/>
      <c r="IN1113"/>
      <c r="IO1113"/>
      <c r="IP1113"/>
      <c r="IQ1113"/>
    </row>
    <row r="1114" s="33" customFormat="1" ht="15" customHeight="1" spans="1:251">
      <c r="A1114" s="135">
        <v>2160202</v>
      </c>
      <c r="B1114" s="137" t="s">
        <v>64</v>
      </c>
      <c r="C1114" s="143"/>
      <c r="D1114" s="143"/>
      <c r="E1114" s="133">
        <f t="shared" si="222"/>
        <v>0</v>
      </c>
      <c r="F1114" s="134">
        <f t="shared" si="223"/>
        <v>0</v>
      </c>
      <c r="G1114" s="143"/>
      <c r="IM1114"/>
      <c r="IN1114"/>
      <c r="IO1114"/>
      <c r="IP1114"/>
      <c r="IQ1114"/>
    </row>
    <row r="1115" s="33" customFormat="1" ht="15" customHeight="1" spans="1:251">
      <c r="A1115" s="135">
        <v>2160203</v>
      </c>
      <c r="B1115" s="137" t="s">
        <v>65</v>
      </c>
      <c r="C1115" s="143"/>
      <c r="D1115" s="143"/>
      <c r="E1115" s="133">
        <f t="shared" si="222"/>
        <v>0</v>
      </c>
      <c r="F1115" s="134">
        <f t="shared" si="223"/>
        <v>0</v>
      </c>
      <c r="G1115" s="143"/>
      <c r="IM1115"/>
      <c r="IN1115"/>
      <c r="IO1115"/>
      <c r="IP1115"/>
      <c r="IQ1115"/>
    </row>
    <row r="1116" s="33" customFormat="1" ht="15" customHeight="1" spans="1:251">
      <c r="A1116" s="135">
        <v>2160216</v>
      </c>
      <c r="B1116" s="137" t="s">
        <v>916</v>
      </c>
      <c r="C1116" s="143"/>
      <c r="D1116" s="143"/>
      <c r="E1116" s="133">
        <f t="shared" si="222"/>
        <v>0</v>
      </c>
      <c r="F1116" s="134">
        <f t="shared" si="223"/>
        <v>0</v>
      </c>
      <c r="G1116" s="143"/>
      <c r="IM1116"/>
      <c r="IN1116"/>
      <c r="IO1116"/>
      <c r="IP1116"/>
      <c r="IQ1116"/>
    </row>
    <row r="1117" s="33" customFormat="1" ht="15" customHeight="1" spans="1:251">
      <c r="A1117" s="135">
        <v>2160217</v>
      </c>
      <c r="B1117" s="137" t="s">
        <v>917</v>
      </c>
      <c r="C1117" s="143"/>
      <c r="D1117" s="143"/>
      <c r="E1117" s="133">
        <f t="shared" si="222"/>
        <v>0</v>
      </c>
      <c r="F1117" s="134">
        <f t="shared" si="223"/>
        <v>0</v>
      </c>
      <c r="G1117" s="143"/>
      <c r="IM1117"/>
      <c r="IN1117"/>
      <c r="IO1117"/>
      <c r="IP1117"/>
      <c r="IQ1117"/>
    </row>
    <row r="1118" s="33" customFormat="1" ht="15" customHeight="1" spans="1:251">
      <c r="A1118" s="135">
        <v>2160218</v>
      </c>
      <c r="B1118" s="137" t="s">
        <v>918</v>
      </c>
      <c r="C1118" s="143"/>
      <c r="D1118" s="143"/>
      <c r="E1118" s="133">
        <f t="shared" si="222"/>
        <v>0</v>
      </c>
      <c r="F1118" s="134">
        <f t="shared" si="223"/>
        <v>0</v>
      </c>
      <c r="G1118" s="143"/>
      <c r="IM1118"/>
      <c r="IN1118"/>
      <c r="IO1118"/>
      <c r="IP1118"/>
      <c r="IQ1118"/>
    </row>
    <row r="1119" s="33" customFormat="1" ht="15" customHeight="1" spans="1:251">
      <c r="A1119" s="135">
        <v>2160219</v>
      </c>
      <c r="B1119" s="137" t="s">
        <v>919</v>
      </c>
      <c r="C1119" s="143"/>
      <c r="D1119" s="143"/>
      <c r="E1119" s="133">
        <f t="shared" si="222"/>
        <v>0</v>
      </c>
      <c r="F1119" s="134">
        <f t="shared" si="223"/>
        <v>0</v>
      </c>
      <c r="G1119" s="143"/>
      <c r="IM1119"/>
      <c r="IN1119"/>
      <c r="IO1119"/>
      <c r="IP1119"/>
      <c r="IQ1119"/>
    </row>
    <row r="1120" s="33" customFormat="1" ht="15" customHeight="1" spans="1:251">
      <c r="A1120" s="135">
        <v>2160250</v>
      </c>
      <c r="B1120" s="137" t="s">
        <v>72</v>
      </c>
      <c r="C1120" s="143">
        <v>27</v>
      </c>
      <c r="D1120" s="143">
        <v>31</v>
      </c>
      <c r="E1120" s="133">
        <f t="shared" si="222"/>
        <v>4</v>
      </c>
      <c r="F1120" s="134">
        <f t="shared" si="223"/>
        <v>14.8148148148148</v>
      </c>
      <c r="G1120" s="143">
        <v>31</v>
      </c>
      <c r="IM1120"/>
      <c r="IN1120"/>
      <c r="IO1120"/>
      <c r="IP1120"/>
      <c r="IQ1120"/>
    </row>
    <row r="1121" s="33" customFormat="1" ht="15" customHeight="1" spans="1:251">
      <c r="A1121" s="135">
        <v>2160299</v>
      </c>
      <c r="B1121" s="137" t="s">
        <v>920</v>
      </c>
      <c r="C1121" s="143"/>
      <c r="D1121" s="143"/>
      <c r="E1121" s="133">
        <f t="shared" si="222"/>
        <v>0</v>
      </c>
      <c r="F1121" s="134">
        <f t="shared" si="223"/>
        <v>0</v>
      </c>
      <c r="G1121" s="143"/>
      <c r="IM1121"/>
      <c r="IN1121"/>
      <c r="IO1121"/>
      <c r="IP1121"/>
      <c r="IQ1121"/>
    </row>
    <row r="1122" s="33" customFormat="1" ht="15" customHeight="1" spans="1:251">
      <c r="A1122" s="135">
        <v>21606</v>
      </c>
      <c r="B1122" s="136" t="s">
        <v>921</v>
      </c>
      <c r="C1122" s="142">
        <f t="shared" ref="C1122:G1122" si="229">SUM(C1123:C1127)</f>
        <v>0</v>
      </c>
      <c r="D1122" s="142">
        <f t="shared" si="229"/>
        <v>0</v>
      </c>
      <c r="E1122" s="133">
        <f t="shared" si="222"/>
        <v>0</v>
      </c>
      <c r="F1122" s="134">
        <f t="shared" si="223"/>
        <v>0</v>
      </c>
      <c r="G1122" s="142">
        <f t="shared" si="229"/>
        <v>0</v>
      </c>
      <c r="IM1122"/>
      <c r="IN1122"/>
      <c r="IO1122"/>
      <c r="IP1122"/>
      <c r="IQ1122"/>
    </row>
    <row r="1123" s="33" customFormat="1" ht="15" customHeight="1" spans="1:251">
      <c r="A1123" s="135">
        <v>2160601</v>
      </c>
      <c r="B1123" s="137" t="s">
        <v>63</v>
      </c>
      <c r="C1123" s="143"/>
      <c r="D1123" s="143"/>
      <c r="E1123" s="133">
        <f t="shared" si="222"/>
        <v>0</v>
      </c>
      <c r="F1123" s="134">
        <f t="shared" si="223"/>
        <v>0</v>
      </c>
      <c r="G1123" s="143"/>
      <c r="IM1123"/>
      <c r="IN1123"/>
      <c r="IO1123"/>
      <c r="IP1123"/>
      <c r="IQ1123"/>
    </row>
    <row r="1124" s="33" customFormat="1" ht="15" customHeight="1" spans="1:251">
      <c r="A1124" s="135">
        <v>2160602</v>
      </c>
      <c r="B1124" s="137" t="s">
        <v>64</v>
      </c>
      <c r="C1124" s="143"/>
      <c r="D1124" s="143"/>
      <c r="E1124" s="133">
        <f t="shared" si="222"/>
        <v>0</v>
      </c>
      <c r="F1124" s="134">
        <f t="shared" si="223"/>
        <v>0</v>
      </c>
      <c r="G1124" s="143"/>
      <c r="IM1124"/>
      <c r="IN1124"/>
      <c r="IO1124"/>
      <c r="IP1124"/>
      <c r="IQ1124"/>
    </row>
    <row r="1125" s="33" customFormat="1" ht="15" customHeight="1" spans="1:251">
      <c r="A1125" s="135">
        <v>2160603</v>
      </c>
      <c r="B1125" s="137" t="s">
        <v>65</v>
      </c>
      <c r="C1125" s="143"/>
      <c r="D1125" s="143"/>
      <c r="E1125" s="133">
        <f t="shared" si="222"/>
        <v>0</v>
      </c>
      <c r="F1125" s="134">
        <f t="shared" si="223"/>
        <v>0</v>
      </c>
      <c r="G1125" s="143"/>
      <c r="IM1125"/>
      <c r="IN1125"/>
      <c r="IO1125"/>
      <c r="IP1125"/>
      <c r="IQ1125"/>
    </row>
    <row r="1126" s="33" customFormat="1" ht="15" customHeight="1" spans="1:251">
      <c r="A1126" s="135">
        <v>2160607</v>
      </c>
      <c r="B1126" s="137" t="s">
        <v>922</v>
      </c>
      <c r="C1126" s="143"/>
      <c r="D1126" s="143"/>
      <c r="E1126" s="133">
        <f t="shared" si="222"/>
        <v>0</v>
      </c>
      <c r="F1126" s="134">
        <f t="shared" si="223"/>
        <v>0</v>
      </c>
      <c r="G1126" s="143"/>
      <c r="IM1126"/>
      <c r="IN1126"/>
      <c r="IO1126"/>
      <c r="IP1126"/>
      <c r="IQ1126"/>
    </row>
    <row r="1127" s="33" customFormat="1" ht="15" customHeight="1" spans="1:251">
      <c r="A1127" s="135">
        <v>2160699</v>
      </c>
      <c r="B1127" s="137" t="s">
        <v>923</v>
      </c>
      <c r="C1127" s="143"/>
      <c r="D1127" s="143"/>
      <c r="E1127" s="133">
        <f t="shared" si="222"/>
        <v>0</v>
      </c>
      <c r="F1127" s="134">
        <f t="shared" si="223"/>
        <v>0</v>
      </c>
      <c r="G1127" s="143"/>
      <c r="IM1127"/>
      <c r="IN1127"/>
      <c r="IO1127"/>
      <c r="IP1127"/>
      <c r="IQ1127"/>
    </row>
    <row r="1128" s="33" customFormat="1" ht="15" customHeight="1" spans="1:251">
      <c r="A1128" s="135">
        <v>21699</v>
      </c>
      <c r="B1128" s="136" t="s">
        <v>924</v>
      </c>
      <c r="C1128" s="142">
        <f t="shared" ref="C1128:G1128" si="230">SUM(C1129:C1130)</f>
        <v>0</v>
      </c>
      <c r="D1128" s="142">
        <f t="shared" si="230"/>
        <v>0</v>
      </c>
      <c r="E1128" s="133">
        <f t="shared" si="222"/>
        <v>0</v>
      </c>
      <c r="F1128" s="134">
        <f t="shared" si="223"/>
        <v>0</v>
      </c>
      <c r="G1128" s="142">
        <f t="shared" si="230"/>
        <v>0</v>
      </c>
      <c r="IM1128"/>
      <c r="IN1128"/>
      <c r="IO1128"/>
      <c r="IP1128"/>
      <c r="IQ1128"/>
    </row>
    <row r="1129" s="33" customFormat="1" ht="15" customHeight="1" spans="1:251">
      <c r="A1129" s="135">
        <v>2169901</v>
      </c>
      <c r="B1129" s="137" t="s">
        <v>925</v>
      </c>
      <c r="C1129" s="143"/>
      <c r="D1129" s="143"/>
      <c r="E1129" s="133">
        <f t="shared" si="222"/>
        <v>0</v>
      </c>
      <c r="F1129" s="134">
        <f t="shared" si="223"/>
        <v>0</v>
      </c>
      <c r="G1129" s="143"/>
      <c r="IM1129"/>
      <c r="IN1129"/>
      <c r="IO1129"/>
      <c r="IP1129"/>
      <c r="IQ1129"/>
    </row>
    <row r="1130" s="33" customFormat="1" ht="15" customHeight="1" spans="1:251">
      <c r="A1130" s="135">
        <v>2169999</v>
      </c>
      <c r="B1130" s="137" t="s">
        <v>926</v>
      </c>
      <c r="C1130" s="143"/>
      <c r="D1130" s="143"/>
      <c r="E1130" s="133">
        <f t="shared" si="222"/>
        <v>0</v>
      </c>
      <c r="F1130" s="134">
        <f t="shared" si="223"/>
        <v>0</v>
      </c>
      <c r="G1130" s="143"/>
      <c r="IM1130"/>
      <c r="IN1130"/>
      <c r="IO1130"/>
      <c r="IP1130"/>
      <c r="IQ1130"/>
    </row>
    <row r="1131" s="33" customFormat="1" ht="15" customHeight="1" spans="1:251">
      <c r="A1131" s="135">
        <v>217</v>
      </c>
      <c r="B1131" s="136" t="s">
        <v>927</v>
      </c>
      <c r="C1131" s="142">
        <f t="shared" ref="C1131:G1131" si="231">C1132+C1139+C1149+C1155+C1158</f>
        <v>0</v>
      </c>
      <c r="D1131" s="142">
        <f t="shared" si="231"/>
        <v>0</v>
      </c>
      <c r="E1131" s="133">
        <f t="shared" si="222"/>
        <v>0</v>
      </c>
      <c r="F1131" s="134">
        <f t="shared" si="223"/>
        <v>0</v>
      </c>
      <c r="G1131" s="142">
        <f t="shared" si="231"/>
        <v>0</v>
      </c>
      <c r="IM1131"/>
      <c r="IN1131"/>
      <c r="IO1131"/>
      <c r="IP1131"/>
      <c r="IQ1131"/>
    </row>
    <row r="1132" s="33" customFormat="1" ht="15" customHeight="1" spans="1:251">
      <c r="A1132" s="135">
        <v>21701</v>
      </c>
      <c r="B1132" s="136" t="s">
        <v>928</v>
      </c>
      <c r="C1132" s="142">
        <f t="shared" ref="C1132:G1132" si="232">SUM(C1133:C1138)</f>
        <v>0</v>
      </c>
      <c r="D1132" s="142">
        <f t="shared" si="232"/>
        <v>0</v>
      </c>
      <c r="E1132" s="133">
        <f t="shared" si="222"/>
        <v>0</v>
      </c>
      <c r="F1132" s="134">
        <f t="shared" si="223"/>
        <v>0</v>
      </c>
      <c r="G1132" s="142">
        <f t="shared" si="232"/>
        <v>0</v>
      </c>
      <c r="IM1132"/>
      <c r="IN1132"/>
      <c r="IO1132"/>
      <c r="IP1132"/>
      <c r="IQ1132"/>
    </row>
    <row r="1133" s="33" customFormat="1" ht="15" customHeight="1" spans="1:251">
      <c r="A1133" s="135">
        <v>2170101</v>
      </c>
      <c r="B1133" s="137" t="s">
        <v>63</v>
      </c>
      <c r="C1133" s="143"/>
      <c r="D1133" s="143"/>
      <c r="E1133" s="133">
        <f t="shared" si="222"/>
        <v>0</v>
      </c>
      <c r="F1133" s="134">
        <f t="shared" si="223"/>
        <v>0</v>
      </c>
      <c r="G1133" s="143"/>
      <c r="IM1133"/>
      <c r="IN1133"/>
      <c r="IO1133"/>
      <c r="IP1133"/>
      <c r="IQ1133"/>
    </row>
    <row r="1134" s="33" customFormat="1" ht="15" customHeight="1" spans="1:251">
      <c r="A1134" s="135">
        <v>2170102</v>
      </c>
      <c r="B1134" s="137" t="s">
        <v>64</v>
      </c>
      <c r="C1134" s="143"/>
      <c r="D1134" s="143"/>
      <c r="E1134" s="133">
        <f t="shared" si="222"/>
        <v>0</v>
      </c>
      <c r="F1134" s="134">
        <f t="shared" si="223"/>
        <v>0</v>
      </c>
      <c r="G1134" s="143"/>
      <c r="IM1134"/>
      <c r="IN1134"/>
      <c r="IO1134"/>
      <c r="IP1134"/>
      <c r="IQ1134"/>
    </row>
    <row r="1135" s="33" customFormat="1" ht="15" customHeight="1" spans="1:251">
      <c r="A1135" s="135">
        <v>2170103</v>
      </c>
      <c r="B1135" s="137" t="s">
        <v>65</v>
      </c>
      <c r="C1135" s="143"/>
      <c r="D1135" s="143"/>
      <c r="E1135" s="133">
        <f t="shared" si="222"/>
        <v>0</v>
      </c>
      <c r="F1135" s="134">
        <f t="shared" si="223"/>
        <v>0</v>
      </c>
      <c r="G1135" s="143"/>
      <c r="IM1135"/>
      <c r="IN1135"/>
      <c r="IO1135"/>
      <c r="IP1135"/>
      <c r="IQ1135"/>
    </row>
    <row r="1136" s="33" customFormat="1" ht="15" customHeight="1" spans="1:251">
      <c r="A1136" s="135">
        <v>2170104</v>
      </c>
      <c r="B1136" s="137" t="s">
        <v>929</v>
      </c>
      <c r="C1136" s="143"/>
      <c r="D1136" s="143"/>
      <c r="E1136" s="133">
        <f t="shared" si="222"/>
        <v>0</v>
      </c>
      <c r="F1136" s="134">
        <f t="shared" si="223"/>
        <v>0</v>
      </c>
      <c r="G1136" s="143"/>
      <c r="IM1136"/>
      <c r="IN1136"/>
      <c r="IO1136"/>
      <c r="IP1136"/>
      <c r="IQ1136"/>
    </row>
    <row r="1137" s="33" customFormat="1" ht="15" customHeight="1" spans="1:251">
      <c r="A1137" s="135">
        <v>2170150</v>
      </c>
      <c r="B1137" s="137" t="s">
        <v>72</v>
      </c>
      <c r="C1137" s="143"/>
      <c r="D1137" s="143"/>
      <c r="E1137" s="133">
        <f t="shared" si="222"/>
        <v>0</v>
      </c>
      <c r="F1137" s="134">
        <f t="shared" si="223"/>
        <v>0</v>
      </c>
      <c r="G1137" s="143"/>
      <c r="IM1137"/>
      <c r="IN1137"/>
      <c r="IO1137"/>
      <c r="IP1137"/>
      <c r="IQ1137"/>
    </row>
    <row r="1138" s="33" customFormat="1" ht="15" customHeight="1" spans="1:251">
      <c r="A1138" s="135">
        <v>2170199</v>
      </c>
      <c r="B1138" s="137" t="s">
        <v>930</v>
      </c>
      <c r="C1138" s="143"/>
      <c r="D1138" s="143"/>
      <c r="E1138" s="133">
        <f t="shared" si="222"/>
        <v>0</v>
      </c>
      <c r="F1138" s="134">
        <f t="shared" si="223"/>
        <v>0</v>
      </c>
      <c r="G1138" s="143"/>
      <c r="IM1138"/>
      <c r="IN1138"/>
      <c r="IO1138"/>
      <c r="IP1138"/>
      <c r="IQ1138"/>
    </row>
    <row r="1139" s="33" customFormat="1" ht="15" customHeight="1" spans="1:251">
      <c r="A1139" s="135">
        <v>21702</v>
      </c>
      <c r="B1139" s="136" t="s">
        <v>931</v>
      </c>
      <c r="C1139" s="142">
        <f t="shared" ref="C1139:G1139" si="233">SUM(C1140:C1148)</f>
        <v>0</v>
      </c>
      <c r="D1139" s="142">
        <f t="shared" si="233"/>
        <v>0</v>
      </c>
      <c r="E1139" s="133">
        <f t="shared" si="222"/>
        <v>0</v>
      </c>
      <c r="F1139" s="134">
        <f t="shared" si="223"/>
        <v>0</v>
      </c>
      <c r="G1139" s="142">
        <f t="shared" si="233"/>
        <v>0</v>
      </c>
      <c r="IM1139"/>
      <c r="IN1139"/>
      <c r="IO1139"/>
      <c r="IP1139"/>
      <c r="IQ1139"/>
    </row>
    <row r="1140" s="33" customFormat="1" ht="15" customHeight="1" spans="1:251">
      <c r="A1140" s="135">
        <v>2170201</v>
      </c>
      <c r="B1140" s="137" t="s">
        <v>932</v>
      </c>
      <c r="C1140" s="143"/>
      <c r="D1140" s="143"/>
      <c r="E1140" s="133">
        <f t="shared" si="222"/>
        <v>0</v>
      </c>
      <c r="F1140" s="134">
        <f t="shared" si="223"/>
        <v>0</v>
      </c>
      <c r="G1140" s="143"/>
      <c r="IM1140"/>
      <c r="IN1140"/>
      <c r="IO1140"/>
      <c r="IP1140"/>
      <c r="IQ1140"/>
    </row>
    <row r="1141" s="33" customFormat="1" ht="15" customHeight="1" spans="1:251">
      <c r="A1141" s="135">
        <v>2170202</v>
      </c>
      <c r="B1141" s="137" t="s">
        <v>933</v>
      </c>
      <c r="C1141" s="143"/>
      <c r="D1141" s="143"/>
      <c r="E1141" s="133">
        <f t="shared" si="222"/>
        <v>0</v>
      </c>
      <c r="F1141" s="134">
        <f t="shared" si="223"/>
        <v>0</v>
      </c>
      <c r="G1141" s="143"/>
      <c r="IM1141"/>
      <c r="IN1141"/>
      <c r="IO1141"/>
      <c r="IP1141"/>
      <c r="IQ1141"/>
    </row>
    <row r="1142" s="33" customFormat="1" ht="15" customHeight="1" spans="1:251">
      <c r="A1142" s="135">
        <v>2170203</v>
      </c>
      <c r="B1142" s="137" t="s">
        <v>934</v>
      </c>
      <c r="C1142" s="143"/>
      <c r="D1142" s="143"/>
      <c r="E1142" s="133">
        <f t="shared" si="222"/>
        <v>0</v>
      </c>
      <c r="F1142" s="134">
        <f t="shared" si="223"/>
        <v>0</v>
      </c>
      <c r="G1142" s="143"/>
      <c r="IM1142"/>
      <c r="IN1142"/>
      <c r="IO1142"/>
      <c r="IP1142"/>
      <c r="IQ1142"/>
    </row>
    <row r="1143" s="33" customFormat="1" ht="15" customHeight="1" spans="1:251">
      <c r="A1143" s="135">
        <v>2170204</v>
      </c>
      <c r="B1143" s="137" t="s">
        <v>935</v>
      </c>
      <c r="C1143" s="143"/>
      <c r="D1143" s="143"/>
      <c r="E1143" s="133">
        <f t="shared" si="222"/>
        <v>0</v>
      </c>
      <c r="F1143" s="134">
        <f t="shared" si="223"/>
        <v>0</v>
      </c>
      <c r="G1143" s="143"/>
      <c r="IM1143"/>
      <c r="IN1143"/>
      <c r="IO1143"/>
      <c r="IP1143"/>
      <c r="IQ1143"/>
    </row>
    <row r="1144" s="33" customFormat="1" ht="15" customHeight="1" spans="1:251">
      <c r="A1144" s="135">
        <v>2170205</v>
      </c>
      <c r="B1144" s="137" t="s">
        <v>936</v>
      </c>
      <c r="C1144" s="143"/>
      <c r="D1144" s="143"/>
      <c r="E1144" s="133">
        <f t="shared" si="222"/>
        <v>0</v>
      </c>
      <c r="F1144" s="134">
        <f t="shared" si="223"/>
        <v>0</v>
      </c>
      <c r="G1144" s="143"/>
      <c r="IM1144"/>
      <c r="IN1144"/>
      <c r="IO1144"/>
      <c r="IP1144"/>
      <c r="IQ1144"/>
    </row>
    <row r="1145" s="33" customFormat="1" ht="15" customHeight="1" spans="1:251">
      <c r="A1145" s="135">
        <v>2170206</v>
      </c>
      <c r="B1145" s="137" t="s">
        <v>937</v>
      </c>
      <c r="C1145" s="143"/>
      <c r="D1145" s="143"/>
      <c r="E1145" s="133">
        <f t="shared" si="222"/>
        <v>0</v>
      </c>
      <c r="F1145" s="134">
        <f t="shared" si="223"/>
        <v>0</v>
      </c>
      <c r="G1145" s="143"/>
      <c r="IM1145"/>
      <c r="IN1145"/>
      <c r="IO1145"/>
      <c r="IP1145"/>
      <c r="IQ1145"/>
    </row>
    <row r="1146" s="33" customFormat="1" ht="15" customHeight="1" spans="1:251">
      <c r="A1146" s="135">
        <v>2170207</v>
      </c>
      <c r="B1146" s="137" t="s">
        <v>938</v>
      </c>
      <c r="C1146" s="143"/>
      <c r="D1146" s="143"/>
      <c r="E1146" s="133">
        <f t="shared" si="222"/>
        <v>0</v>
      </c>
      <c r="F1146" s="134">
        <f t="shared" si="223"/>
        <v>0</v>
      </c>
      <c r="G1146" s="143"/>
      <c r="IM1146"/>
      <c r="IN1146"/>
      <c r="IO1146"/>
      <c r="IP1146"/>
      <c r="IQ1146"/>
    </row>
    <row r="1147" s="33" customFormat="1" ht="15" customHeight="1" spans="1:251">
      <c r="A1147" s="135">
        <v>2170208</v>
      </c>
      <c r="B1147" s="137" t="s">
        <v>939</v>
      </c>
      <c r="C1147" s="143"/>
      <c r="D1147" s="143"/>
      <c r="E1147" s="133">
        <f t="shared" si="222"/>
        <v>0</v>
      </c>
      <c r="F1147" s="134">
        <f t="shared" si="223"/>
        <v>0</v>
      </c>
      <c r="G1147" s="143"/>
      <c r="IM1147"/>
      <c r="IN1147"/>
      <c r="IO1147"/>
      <c r="IP1147"/>
      <c r="IQ1147"/>
    </row>
    <row r="1148" s="33" customFormat="1" ht="15" customHeight="1" spans="1:251">
      <c r="A1148" s="135">
        <v>2170299</v>
      </c>
      <c r="B1148" s="137" t="s">
        <v>940</v>
      </c>
      <c r="C1148" s="143"/>
      <c r="D1148" s="143"/>
      <c r="E1148" s="133">
        <f t="shared" si="222"/>
        <v>0</v>
      </c>
      <c r="F1148" s="134">
        <f t="shared" si="223"/>
        <v>0</v>
      </c>
      <c r="G1148" s="143"/>
      <c r="IM1148"/>
      <c r="IN1148"/>
      <c r="IO1148"/>
      <c r="IP1148"/>
      <c r="IQ1148"/>
    </row>
    <row r="1149" s="33" customFormat="1" ht="15" customHeight="1" spans="1:251">
      <c r="A1149" s="135">
        <v>21703</v>
      </c>
      <c r="B1149" s="136" t="s">
        <v>941</v>
      </c>
      <c r="C1149" s="142">
        <f t="shared" ref="C1149:G1149" si="234">SUM(C1150:C1154)</f>
        <v>0</v>
      </c>
      <c r="D1149" s="142">
        <f t="shared" si="234"/>
        <v>0</v>
      </c>
      <c r="E1149" s="133">
        <f t="shared" si="222"/>
        <v>0</v>
      </c>
      <c r="F1149" s="134">
        <f t="shared" si="223"/>
        <v>0</v>
      </c>
      <c r="G1149" s="142">
        <f t="shared" si="234"/>
        <v>0</v>
      </c>
      <c r="IM1149"/>
      <c r="IN1149"/>
      <c r="IO1149"/>
      <c r="IP1149"/>
      <c r="IQ1149"/>
    </row>
    <row r="1150" s="33" customFormat="1" ht="15" customHeight="1" spans="1:251">
      <c r="A1150" s="135">
        <v>2170301</v>
      </c>
      <c r="B1150" s="137" t="s">
        <v>942</v>
      </c>
      <c r="C1150" s="143"/>
      <c r="D1150" s="143"/>
      <c r="E1150" s="133">
        <f t="shared" si="222"/>
        <v>0</v>
      </c>
      <c r="F1150" s="134">
        <f t="shared" si="223"/>
        <v>0</v>
      </c>
      <c r="G1150" s="143"/>
      <c r="IM1150"/>
      <c r="IN1150"/>
      <c r="IO1150"/>
      <c r="IP1150"/>
      <c r="IQ1150"/>
    </row>
    <row r="1151" s="33" customFormat="1" ht="15" customHeight="1" spans="1:251">
      <c r="A1151" s="135">
        <v>2170302</v>
      </c>
      <c r="B1151" s="137" t="s">
        <v>943</v>
      </c>
      <c r="C1151" s="143"/>
      <c r="D1151" s="143"/>
      <c r="E1151" s="133">
        <f t="shared" si="222"/>
        <v>0</v>
      </c>
      <c r="F1151" s="134">
        <f t="shared" si="223"/>
        <v>0</v>
      </c>
      <c r="G1151" s="143"/>
      <c r="IM1151"/>
      <c r="IN1151"/>
      <c r="IO1151"/>
      <c r="IP1151"/>
      <c r="IQ1151"/>
    </row>
    <row r="1152" s="33" customFormat="1" ht="15" customHeight="1" spans="1:251">
      <c r="A1152" s="135">
        <v>2170303</v>
      </c>
      <c r="B1152" s="137" t="s">
        <v>944</v>
      </c>
      <c r="C1152" s="143"/>
      <c r="D1152" s="143"/>
      <c r="E1152" s="133">
        <f t="shared" ref="E1152:E1215" si="235">D1152-C1152</f>
        <v>0</v>
      </c>
      <c r="F1152" s="134">
        <f t="shared" ref="F1152:F1215" si="236">IF(C1152=0,,E1152/C1152*100)</f>
        <v>0</v>
      </c>
      <c r="G1152" s="143"/>
      <c r="IM1152"/>
      <c r="IN1152"/>
      <c r="IO1152"/>
      <c r="IP1152"/>
      <c r="IQ1152"/>
    </row>
    <row r="1153" s="33" customFormat="1" ht="15" customHeight="1" spans="1:251">
      <c r="A1153" s="135">
        <v>2170304</v>
      </c>
      <c r="B1153" s="137" t="s">
        <v>945</v>
      </c>
      <c r="C1153" s="143"/>
      <c r="D1153" s="143"/>
      <c r="E1153" s="133">
        <f t="shared" si="235"/>
        <v>0</v>
      </c>
      <c r="F1153" s="134">
        <f t="shared" si="236"/>
        <v>0</v>
      </c>
      <c r="G1153" s="143"/>
      <c r="IM1153"/>
      <c r="IN1153"/>
      <c r="IO1153"/>
      <c r="IP1153"/>
      <c r="IQ1153"/>
    </row>
    <row r="1154" s="33" customFormat="1" ht="15" customHeight="1" spans="1:251">
      <c r="A1154" s="135">
        <v>2170399</v>
      </c>
      <c r="B1154" s="137" t="s">
        <v>946</v>
      </c>
      <c r="C1154" s="143"/>
      <c r="D1154" s="143"/>
      <c r="E1154" s="133">
        <f t="shared" si="235"/>
        <v>0</v>
      </c>
      <c r="F1154" s="134">
        <f t="shared" si="236"/>
        <v>0</v>
      </c>
      <c r="G1154" s="143"/>
      <c r="IM1154"/>
      <c r="IN1154"/>
      <c r="IO1154"/>
      <c r="IP1154"/>
      <c r="IQ1154"/>
    </row>
    <row r="1155" s="33" customFormat="1" ht="15" customHeight="1" spans="1:251">
      <c r="A1155" s="135">
        <v>21704</v>
      </c>
      <c r="B1155" s="136" t="s">
        <v>947</v>
      </c>
      <c r="C1155" s="142">
        <f t="shared" ref="C1155:G1155" si="237">SUM(C1156:C1157)</f>
        <v>0</v>
      </c>
      <c r="D1155" s="142">
        <f t="shared" si="237"/>
        <v>0</v>
      </c>
      <c r="E1155" s="133">
        <f t="shared" si="235"/>
        <v>0</v>
      </c>
      <c r="F1155" s="134">
        <f t="shared" si="236"/>
        <v>0</v>
      </c>
      <c r="G1155" s="142">
        <f t="shared" si="237"/>
        <v>0</v>
      </c>
      <c r="IM1155"/>
      <c r="IN1155"/>
      <c r="IO1155"/>
      <c r="IP1155"/>
      <c r="IQ1155"/>
    </row>
    <row r="1156" s="33" customFormat="1" ht="15" customHeight="1" spans="1:251">
      <c r="A1156" s="135">
        <v>2170401</v>
      </c>
      <c r="B1156" s="137" t="s">
        <v>948</v>
      </c>
      <c r="C1156" s="143"/>
      <c r="D1156" s="143"/>
      <c r="E1156" s="133">
        <f t="shared" si="235"/>
        <v>0</v>
      </c>
      <c r="F1156" s="134">
        <f t="shared" si="236"/>
        <v>0</v>
      </c>
      <c r="G1156" s="143"/>
      <c r="IM1156"/>
      <c r="IN1156"/>
      <c r="IO1156"/>
      <c r="IP1156"/>
      <c r="IQ1156"/>
    </row>
    <row r="1157" s="33" customFormat="1" ht="15" customHeight="1" spans="1:251">
      <c r="A1157" s="135">
        <v>2170499</v>
      </c>
      <c r="B1157" s="137" t="s">
        <v>949</v>
      </c>
      <c r="C1157" s="143"/>
      <c r="D1157" s="143"/>
      <c r="E1157" s="133">
        <f t="shared" si="235"/>
        <v>0</v>
      </c>
      <c r="F1157" s="134">
        <f t="shared" si="236"/>
        <v>0</v>
      </c>
      <c r="G1157" s="143"/>
      <c r="IM1157"/>
      <c r="IN1157"/>
      <c r="IO1157"/>
      <c r="IP1157"/>
      <c r="IQ1157"/>
    </row>
    <row r="1158" s="33" customFormat="1" ht="15" customHeight="1" spans="1:251">
      <c r="A1158" s="135">
        <v>21799</v>
      </c>
      <c r="B1158" s="136" t="s">
        <v>950</v>
      </c>
      <c r="C1158" s="142">
        <f t="shared" ref="C1158:G1158" si="238">C1159</f>
        <v>0</v>
      </c>
      <c r="D1158" s="142">
        <f t="shared" si="238"/>
        <v>0</v>
      </c>
      <c r="E1158" s="133">
        <f t="shared" si="235"/>
        <v>0</v>
      </c>
      <c r="F1158" s="134">
        <f t="shared" si="236"/>
        <v>0</v>
      </c>
      <c r="G1158" s="142">
        <f t="shared" si="238"/>
        <v>0</v>
      </c>
      <c r="IM1158"/>
      <c r="IN1158"/>
      <c r="IO1158"/>
      <c r="IP1158"/>
      <c r="IQ1158"/>
    </row>
    <row r="1159" s="33" customFormat="1" ht="15" customHeight="1" spans="1:251">
      <c r="A1159" s="135">
        <v>2179901</v>
      </c>
      <c r="B1159" s="137" t="s">
        <v>951</v>
      </c>
      <c r="C1159" s="143"/>
      <c r="D1159" s="143"/>
      <c r="E1159" s="133">
        <f t="shared" si="235"/>
        <v>0</v>
      </c>
      <c r="F1159" s="134">
        <f t="shared" si="236"/>
        <v>0</v>
      </c>
      <c r="G1159" s="143"/>
      <c r="IM1159"/>
      <c r="IN1159"/>
      <c r="IO1159"/>
      <c r="IP1159"/>
      <c r="IQ1159"/>
    </row>
    <row r="1160" s="33" customFormat="1" ht="15" customHeight="1" spans="1:251">
      <c r="A1160" s="135">
        <v>219</v>
      </c>
      <c r="B1160" s="136" t="s">
        <v>952</v>
      </c>
      <c r="C1160" s="142">
        <f t="shared" ref="C1160:G1160" si="239">SUM(C1161:C1169)</f>
        <v>0</v>
      </c>
      <c r="D1160" s="142">
        <f t="shared" si="239"/>
        <v>0</v>
      </c>
      <c r="E1160" s="133">
        <f t="shared" si="235"/>
        <v>0</v>
      </c>
      <c r="F1160" s="134">
        <f t="shared" si="236"/>
        <v>0</v>
      </c>
      <c r="G1160" s="142">
        <f t="shared" si="239"/>
        <v>0</v>
      </c>
      <c r="IM1160"/>
      <c r="IN1160"/>
      <c r="IO1160"/>
      <c r="IP1160"/>
      <c r="IQ1160"/>
    </row>
    <row r="1161" s="33" customFormat="1" ht="15" customHeight="1" spans="1:251">
      <c r="A1161" s="135">
        <v>21901</v>
      </c>
      <c r="B1161" s="136" t="s">
        <v>953</v>
      </c>
      <c r="C1161" s="143"/>
      <c r="D1161" s="143"/>
      <c r="E1161" s="133">
        <f t="shared" si="235"/>
        <v>0</v>
      </c>
      <c r="F1161" s="134">
        <f t="shared" si="236"/>
        <v>0</v>
      </c>
      <c r="G1161" s="143"/>
      <c r="IM1161"/>
      <c r="IN1161"/>
      <c r="IO1161"/>
      <c r="IP1161"/>
      <c r="IQ1161"/>
    </row>
    <row r="1162" s="33" customFormat="1" ht="15" customHeight="1" spans="1:251">
      <c r="A1162" s="135">
        <v>21902</v>
      </c>
      <c r="B1162" s="136" t="s">
        <v>954</v>
      </c>
      <c r="C1162" s="143"/>
      <c r="D1162" s="143"/>
      <c r="E1162" s="133">
        <f t="shared" si="235"/>
        <v>0</v>
      </c>
      <c r="F1162" s="134">
        <f t="shared" si="236"/>
        <v>0</v>
      </c>
      <c r="G1162" s="143"/>
      <c r="IM1162"/>
      <c r="IN1162"/>
      <c r="IO1162"/>
      <c r="IP1162"/>
      <c r="IQ1162"/>
    </row>
    <row r="1163" s="33" customFormat="1" ht="15" customHeight="1" spans="1:251">
      <c r="A1163" s="135">
        <v>21903</v>
      </c>
      <c r="B1163" s="136" t="s">
        <v>955</v>
      </c>
      <c r="C1163" s="143"/>
      <c r="D1163" s="143"/>
      <c r="E1163" s="133">
        <f t="shared" si="235"/>
        <v>0</v>
      </c>
      <c r="F1163" s="134">
        <f t="shared" si="236"/>
        <v>0</v>
      </c>
      <c r="G1163" s="143"/>
      <c r="IM1163"/>
      <c r="IN1163"/>
      <c r="IO1163"/>
      <c r="IP1163"/>
      <c r="IQ1163"/>
    </row>
    <row r="1164" s="33" customFormat="1" ht="15" customHeight="1" spans="1:251">
      <c r="A1164" s="135">
        <v>21904</v>
      </c>
      <c r="B1164" s="136" t="s">
        <v>956</v>
      </c>
      <c r="C1164" s="143"/>
      <c r="D1164" s="143"/>
      <c r="E1164" s="133">
        <f t="shared" si="235"/>
        <v>0</v>
      </c>
      <c r="F1164" s="134">
        <f t="shared" si="236"/>
        <v>0</v>
      </c>
      <c r="G1164" s="143"/>
      <c r="IM1164"/>
      <c r="IN1164"/>
      <c r="IO1164"/>
      <c r="IP1164"/>
      <c r="IQ1164"/>
    </row>
    <row r="1165" s="33" customFormat="1" ht="15" customHeight="1" spans="1:251">
      <c r="A1165" s="135">
        <v>21905</v>
      </c>
      <c r="B1165" s="136" t="s">
        <v>957</v>
      </c>
      <c r="C1165" s="143"/>
      <c r="D1165" s="143"/>
      <c r="E1165" s="133">
        <f t="shared" si="235"/>
        <v>0</v>
      </c>
      <c r="F1165" s="134">
        <f t="shared" si="236"/>
        <v>0</v>
      </c>
      <c r="G1165" s="143"/>
      <c r="IM1165"/>
      <c r="IN1165"/>
      <c r="IO1165"/>
      <c r="IP1165"/>
      <c r="IQ1165"/>
    </row>
    <row r="1166" s="33" customFormat="1" ht="15" customHeight="1" spans="1:251">
      <c r="A1166" s="135">
        <v>21906</v>
      </c>
      <c r="B1166" s="136" t="s">
        <v>710</v>
      </c>
      <c r="C1166" s="143"/>
      <c r="D1166" s="143"/>
      <c r="E1166" s="133">
        <f t="shared" si="235"/>
        <v>0</v>
      </c>
      <c r="F1166" s="134">
        <f t="shared" si="236"/>
        <v>0</v>
      </c>
      <c r="G1166" s="143"/>
      <c r="IM1166"/>
      <c r="IN1166"/>
      <c r="IO1166"/>
      <c r="IP1166"/>
      <c r="IQ1166"/>
    </row>
    <row r="1167" s="33" customFormat="1" ht="15" customHeight="1" spans="1:251">
      <c r="A1167" s="135">
        <v>21907</v>
      </c>
      <c r="B1167" s="136" t="s">
        <v>958</v>
      </c>
      <c r="C1167" s="143"/>
      <c r="D1167" s="143"/>
      <c r="E1167" s="133">
        <f t="shared" si="235"/>
        <v>0</v>
      </c>
      <c r="F1167" s="134">
        <f t="shared" si="236"/>
        <v>0</v>
      </c>
      <c r="G1167" s="143"/>
      <c r="IM1167"/>
      <c r="IN1167"/>
      <c r="IO1167"/>
      <c r="IP1167"/>
      <c r="IQ1167"/>
    </row>
    <row r="1168" s="33" customFormat="1" ht="15" customHeight="1" spans="1:251">
      <c r="A1168" s="135">
        <v>21908</v>
      </c>
      <c r="B1168" s="136" t="s">
        <v>959</v>
      </c>
      <c r="C1168" s="143"/>
      <c r="D1168" s="143"/>
      <c r="E1168" s="133">
        <f t="shared" si="235"/>
        <v>0</v>
      </c>
      <c r="F1168" s="134">
        <f t="shared" si="236"/>
        <v>0</v>
      </c>
      <c r="G1168" s="143"/>
      <c r="IM1168"/>
      <c r="IN1168"/>
      <c r="IO1168"/>
      <c r="IP1168"/>
      <c r="IQ1168"/>
    </row>
    <row r="1169" s="33" customFormat="1" ht="15" customHeight="1" spans="1:251">
      <c r="A1169" s="135">
        <v>21999</v>
      </c>
      <c r="B1169" s="136" t="s">
        <v>960</v>
      </c>
      <c r="C1169" s="143"/>
      <c r="D1169" s="143"/>
      <c r="E1169" s="133">
        <f t="shared" si="235"/>
        <v>0</v>
      </c>
      <c r="F1169" s="134">
        <f t="shared" si="236"/>
        <v>0</v>
      </c>
      <c r="G1169" s="143"/>
      <c r="IM1169"/>
      <c r="IN1169"/>
      <c r="IO1169"/>
      <c r="IP1169"/>
      <c r="IQ1169"/>
    </row>
    <row r="1170" s="33" customFormat="1" ht="15" customHeight="1" spans="1:251">
      <c r="A1170" s="135">
        <v>220</v>
      </c>
      <c r="B1170" s="136" t="s">
        <v>961</v>
      </c>
      <c r="C1170" s="142">
        <f t="shared" ref="C1170:G1170" si="240">C1171+C1190+C1209+C1218+C1233</f>
        <v>675</v>
      </c>
      <c r="D1170" s="142">
        <f t="shared" si="240"/>
        <v>768</v>
      </c>
      <c r="E1170" s="133">
        <f t="shared" si="235"/>
        <v>93</v>
      </c>
      <c r="F1170" s="134">
        <f t="shared" si="236"/>
        <v>13.7777777777778</v>
      </c>
      <c r="G1170" s="142">
        <f t="shared" si="240"/>
        <v>768</v>
      </c>
      <c r="IM1170"/>
      <c r="IN1170"/>
      <c r="IO1170"/>
      <c r="IP1170"/>
      <c r="IQ1170"/>
    </row>
    <row r="1171" s="33" customFormat="1" ht="15" customHeight="1" spans="1:251">
      <c r="A1171" s="135">
        <v>22001</v>
      </c>
      <c r="B1171" s="136" t="s">
        <v>962</v>
      </c>
      <c r="C1171" s="142">
        <f t="shared" ref="C1171:G1171" si="241">SUM(C1172:C1189)</f>
        <v>612</v>
      </c>
      <c r="D1171" s="142">
        <f t="shared" si="241"/>
        <v>722</v>
      </c>
      <c r="E1171" s="133">
        <f t="shared" si="235"/>
        <v>110</v>
      </c>
      <c r="F1171" s="134">
        <f t="shared" si="236"/>
        <v>17.9738562091503</v>
      </c>
      <c r="G1171" s="142">
        <f t="shared" si="241"/>
        <v>722</v>
      </c>
      <c r="IM1171"/>
      <c r="IN1171"/>
      <c r="IO1171"/>
      <c r="IP1171"/>
      <c r="IQ1171"/>
    </row>
    <row r="1172" s="33" customFormat="1" ht="15" customHeight="1" spans="1:251">
      <c r="A1172" s="135">
        <v>2200101</v>
      </c>
      <c r="B1172" s="137" t="s">
        <v>63</v>
      </c>
      <c r="C1172" s="143">
        <v>124</v>
      </c>
      <c r="D1172" s="143">
        <v>32</v>
      </c>
      <c r="E1172" s="133">
        <f t="shared" si="235"/>
        <v>-92</v>
      </c>
      <c r="F1172" s="134">
        <f t="shared" si="236"/>
        <v>-74.1935483870968</v>
      </c>
      <c r="G1172" s="143">
        <v>32</v>
      </c>
      <c r="IM1172"/>
      <c r="IN1172"/>
      <c r="IO1172"/>
      <c r="IP1172"/>
      <c r="IQ1172"/>
    </row>
    <row r="1173" s="33" customFormat="1" ht="15" customHeight="1" spans="1:251">
      <c r="A1173" s="135">
        <v>2200102</v>
      </c>
      <c r="B1173" s="137" t="s">
        <v>64</v>
      </c>
      <c r="C1173" s="143">
        <v>182</v>
      </c>
      <c r="D1173" s="143">
        <v>171</v>
      </c>
      <c r="E1173" s="133">
        <f t="shared" si="235"/>
        <v>-11</v>
      </c>
      <c r="F1173" s="134">
        <f t="shared" si="236"/>
        <v>-6.04395604395604</v>
      </c>
      <c r="G1173" s="143">
        <v>171</v>
      </c>
      <c r="IM1173"/>
      <c r="IN1173"/>
      <c r="IO1173"/>
      <c r="IP1173"/>
      <c r="IQ1173"/>
    </row>
    <row r="1174" s="33" customFormat="1" ht="15" customHeight="1" spans="1:251">
      <c r="A1174" s="135">
        <v>2200103</v>
      </c>
      <c r="B1174" s="137" t="s">
        <v>65</v>
      </c>
      <c r="C1174" s="143"/>
      <c r="D1174" s="143"/>
      <c r="E1174" s="133">
        <f t="shared" si="235"/>
        <v>0</v>
      </c>
      <c r="F1174" s="134">
        <f t="shared" si="236"/>
        <v>0</v>
      </c>
      <c r="G1174" s="143"/>
      <c r="IM1174"/>
      <c r="IN1174"/>
      <c r="IO1174"/>
      <c r="IP1174"/>
      <c r="IQ1174"/>
    </row>
    <row r="1175" s="33" customFormat="1" ht="15" customHeight="1" spans="1:251">
      <c r="A1175" s="135">
        <v>2200104</v>
      </c>
      <c r="B1175" s="137" t="s">
        <v>963</v>
      </c>
      <c r="C1175" s="143"/>
      <c r="D1175" s="143">
        <v>87</v>
      </c>
      <c r="E1175" s="133">
        <f t="shared" si="235"/>
        <v>87</v>
      </c>
      <c r="F1175" s="134">
        <f t="shared" si="236"/>
        <v>0</v>
      </c>
      <c r="G1175" s="143">
        <v>87</v>
      </c>
      <c r="IM1175"/>
      <c r="IN1175"/>
      <c r="IO1175"/>
      <c r="IP1175"/>
      <c r="IQ1175"/>
    </row>
    <row r="1176" s="33" customFormat="1" ht="15" customHeight="1" spans="1:251">
      <c r="A1176" s="135">
        <v>2200105</v>
      </c>
      <c r="B1176" s="137" t="s">
        <v>964</v>
      </c>
      <c r="C1176" s="143"/>
      <c r="D1176" s="143"/>
      <c r="E1176" s="133">
        <f t="shared" si="235"/>
        <v>0</v>
      </c>
      <c r="F1176" s="134">
        <f t="shared" si="236"/>
        <v>0</v>
      </c>
      <c r="G1176" s="143"/>
      <c r="IM1176"/>
      <c r="IN1176"/>
      <c r="IO1176"/>
      <c r="IP1176"/>
      <c r="IQ1176"/>
    </row>
    <row r="1177" s="33" customFormat="1" ht="15" customHeight="1" spans="1:251">
      <c r="A1177" s="135">
        <v>2200106</v>
      </c>
      <c r="B1177" s="137" t="s">
        <v>965</v>
      </c>
      <c r="C1177" s="143"/>
      <c r="D1177" s="143"/>
      <c r="E1177" s="133">
        <f t="shared" si="235"/>
        <v>0</v>
      </c>
      <c r="F1177" s="134">
        <f t="shared" si="236"/>
        <v>0</v>
      </c>
      <c r="G1177" s="143"/>
      <c r="IM1177"/>
      <c r="IN1177"/>
      <c r="IO1177"/>
      <c r="IP1177"/>
      <c r="IQ1177"/>
    </row>
    <row r="1178" s="33" customFormat="1" ht="15" customHeight="1" spans="1:251">
      <c r="A1178" s="135">
        <v>2200107</v>
      </c>
      <c r="B1178" s="137" t="s">
        <v>966</v>
      </c>
      <c r="C1178" s="143"/>
      <c r="D1178" s="143"/>
      <c r="E1178" s="133">
        <f t="shared" si="235"/>
        <v>0</v>
      </c>
      <c r="F1178" s="134">
        <f t="shared" si="236"/>
        <v>0</v>
      </c>
      <c r="G1178" s="143"/>
      <c r="IM1178"/>
      <c r="IN1178"/>
      <c r="IO1178"/>
      <c r="IP1178"/>
      <c r="IQ1178"/>
    </row>
    <row r="1179" s="33" customFormat="1" ht="15" customHeight="1" spans="1:251">
      <c r="A1179" s="135">
        <v>2200108</v>
      </c>
      <c r="B1179" s="137" t="s">
        <v>967</v>
      </c>
      <c r="C1179" s="143"/>
      <c r="D1179" s="143"/>
      <c r="E1179" s="133">
        <f t="shared" si="235"/>
        <v>0</v>
      </c>
      <c r="F1179" s="134">
        <f t="shared" si="236"/>
        <v>0</v>
      </c>
      <c r="G1179" s="143"/>
      <c r="IM1179"/>
      <c r="IN1179"/>
      <c r="IO1179"/>
      <c r="IP1179"/>
      <c r="IQ1179"/>
    </row>
    <row r="1180" s="33" customFormat="1" ht="15" customHeight="1" spans="1:251">
      <c r="A1180" s="135">
        <v>2200109</v>
      </c>
      <c r="B1180" s="137" t="s">
        <v>968</v>
      </c>
      <c r="C1180" s="143"/>
      <c r="D1180" s="143"/>
      <c r="E1180" s="133">
        <f t="shared" si="235"/>
        <v>0</v>
      </c>
      <c r="F1180" s="134">
        <f t="shared" si="236"/>
        <v>0</v>
      </c>
      <c r="G1180" s="143"/>
      <c r="IM1180"/>
      <c r="IN1180"/>
      <c r="IO1180"/>
      <c r="IP1180"/>
      <c r="IQ1180"/>
    </row>
    <row r="1181" s="33" customFormat="1" ht="15" customHeight="1" spans="1:251">
      <c r="A1181" s="135">
        <v>2200110</v>
      </c>
      <c r="B1181" s="137" t="s">
        <v>969</v>
      </c>
      <c r="C1181" s="143"/>
      <c r="D1181" s="143"/>
      <c r="E1181" s="133">
        <f t="shared" si="235"/>
        <v>0</v>
      </c>
      <c r="F1181" s="134">
        <f t="shared" si="236"/>
        <v>0</v>
      </c>
      <c r="G1181" s="143"/>
      <c r="IM1181"/>
      <c r="IN1181"/>
      <c r="IO1181"/>
      <c r="IP1181"/>
      <c r="IQ1181"/>
    </row>
    <row r="1182" s="33" customFormat="1" ht="15" customHeight="1" spans="1:251">
      <c r="A1182" s="135">
        <v>2200112</v>
      </c>
      <c r="B1182" s="137" t="s">
        <v>970</v>
      </c>
      <c r="C1182" s="143"/>
      <c r="D1182" s="143"/>
      <c r="E1182" s="133">
        <f t="shared" si="235"/>
        <v>0</v>
      </c>
      <c r="F1182" s="134">
        <f t="shared" si="236"/>
        <v>0</v>
      </c>
      <c r="G1182" s="143"/>
      <c r="IM1182"/>
      <c r="IN1182"/>
      <c r="IO1182"/>
      <c r="IP1182"/>
      <c r="IQ1182"/>
    </row>
    <row r="1183" s="33" customFormat="1" ht="15" customHeight="1" spans="1:251">
      <c r="A1183" s="135">
        <v>2200113</v>
      </c>
      <c r="B1183" s="137" t="s">
        <v>971</v>
      </c>
      <c r="C1183" s="143"/>
      <c r="D1183" s="143"/>
      <c r="E1183" s="133">
        <f t="shared" si="235"/>
        <v>0</v>
      </c>
      <c r="F1183" s="134">
        <f t="shared" si="236"/>
        <v>0</v>
      </c>
      <c r="G1183" s="143"/>
      <c r="IM1183"/>
      <c r="IN1183"/>
      <c r="IO1183"/>
      <c r="IP1183"/>
      <c r="IQ1183"/>
    </row>
    <row r="1184" s="33" customFormat="1" ht="15" customHeight="1" spans="1:251">
      <c r="A1184" s="135">
        <v>2200114</v>
      </c>
      <c r="B1184" s="137" t="s">
        <v>972</v>
      </c>
      <c r="C1184" s="143"/>
      <c r="D1184" s="143"/>
      <c r="E1184" s="133">
        <f t="shared" si="235"/>
        <v>0</v>
      </c>
      <c r="F1184" s="134">
        <f t="shared" si="236"/>
        <v>0</v>
      </c>
      <c r="G1184" s="143"/>
      <c r="IM1184"/>
      <c r="IN1184"/>
      <c r="IO1184"/>
      <c r="IP1184"/>
      <c r="IQ1184"/>
    </row>
    <row r="1185" s="33" customFormat="1" ht="15" customHeight="1" spans="1:251">
      <c r="A1185" s="135">
        <v>2200115</v>
      </c>
      <c r="B1185" s="137" t="s">
        <v>973</v>
      </c>
      <c r="C1185" s="143"/>
      <c r="D1185" s="143"/>
      <c r="E1185" s="133">
        <f t="shared" si="235"/>
        <v>0</v>
      </c>
      <c r="F1185" s="134">
        <f t="shared" si="236"/>
        <v>0</v>
      </c>
      <c r="G1185" s="143"/>
      <c r="IM1185"/>
      <c r="IN1185"/>
      <c r="IO1185"/>
      <c r="IP1185"/>
      <c r="IQ1185"/>
    </row>
    <row r="1186" s="33" customFormat="1" ht="15" customHeight="1" spans="1:251">
      <c r="A1186" s="135">
        <v>2200116</v>
      </c>
      <c r="B1186" s="137" t="s">
        <v>974</v>
      </c>
      <c r="C1186" s="143"/>
      <c r="D1186" s="143"/>
      <c r="E1186" s="133">
        <f t="shared" si="235"/>
        <v>0</v>
      </c>
      <c r="F1186" s="134">
        <f t="shared" si="236"/>
        <v>0</v>
      </c>
      <c r="G1186" s="143"/>
      <c r="IM1186"/>
      <c r="IN1186"/>
      <c r="IO1186"/>
      <c r="IP1186"/>
      <c r="IQ1186"/>
    </row>
    <row r="1187" s="33" customFormat="1" ht="15" customHeight="1" spans="1:251">
      <c r="A1187" s="135">
        <v>2200119</v>
      </c>
      <c r="B1187" s="137" t="s">
        <v>975</v>
      </c>
      <c r="C1187" s="143"/>
      <c r="D1187" s="143"/>
      <c r="E1187" s="133">
        <f t="shared" si="235"/>
        <v>0</v>
      </c>
      <c r="F1187" s="134">
        <f t="shared" si="236"/>
        <v>0</v>
      </c>
      <c r="G1187" s="143"/>
      <c r="IM1187"/>
      <c r="IN1187"/>
      <c r="IO1187"/>
      <c r="IP1187"/>
      <c r="IQ1187"/>
    </row>
    <row r="1188" s="33" customFormat="1" ht="15" customHeight="1" spans="1:251">
      <c r="A1188" s="135">
        <v>2200150</v>
      </c>
      <c r="B1188" s="137" t="s">
        <v>72</v>
      </c>
      <c r="C1188" s="143">
        <v>306</v>
      </c>
      <c r="D1188" s="144">
        <f>505-73</f>
        <v>432</v>
      </c>
      <c r="E1188" s="133">
        <f t="shared" si="235"/>
        <v>126</v>
      </c>
      <c r="F1188" s="134">
        <f t="shared" si="236"/>
        <v>41.1764705882353</v>
      </c>
      <c r="G1188" s="144">
        <f>505-73</f>
        <v>432</v>
      </c>
      <c r="IM1188"/>
      <c r="IN1188"/>
      <c r="IO1188"/>
      <c r="IP1188"/>
      <c r="IQ1188"/>
    </row>
    <row r="1189" s="33" customFormat="1" ht="15" customHeight="1" spans="1:251">
      <c r="A1189" s="135">
        <v>2200199</v>
      </c>
      <c r="B1189" s="137" t="s">
        <v>976</v>
      </c>
      <c r="C1189" s="143"/>
      <c r="D1189" s="143"/>
      <c r="E1189" s="133">
        <f t="shared" si="235"/>
        <v>0</v>
      </c>
      <c r="F1189" s="134">
        <f t="shared" si="236"/>
        <v>0</v>
      </c>
      <c r="G1189" s="143"/>
      <c r="IM1189"/>
      <c r="IN1189"/>
      <c r="IO1189"/>
      <c r="IP1189"/>
      <c r="IQ1189"/>
    </row>
    <row r="1190" s="33" customFormat="1" ht="15" customHeight="1" spans="1:251">
      <c r="A1190" s="135">
        <v>22002</v>
      </c>
      <c r="B1190" s="136" t="s">
        <v>977</v>
      </c>
      <c r="C1190" s="142">
        <f t="shared" ref="C1190:G1190" si="242">SUM(C1191:C1208)</f>
        <v>0</v>
      </c>
      <c r="D1190" s="142">
        <f t="shared" si="242"/>
        <v>0</v>
      </c>
      <c r="E1190" s="133">
        <f t="shared" si="235"/>
        <v>0</v>
      </c>
      <c r="F1190" s="134">
        <f t="shared" si="236"/>
        <v>0</v>
      </c>
      <c r="G1190" s="142">
        <f t="shared" si="242"/>
        <v>0</v>
      </c>
      <c r="IM1190"/>
      <c r="IN1190"/>
      <c r="IO1190"/>
      <c r="IP1190"/>
      <c r="IQ1190"/>
    </row>
    <row r="1191" s="33" customFormat="1" ht="15" customHeight="1" spans="1:251">
      <c r="A1191" s="135">
        <v>2200201</v>
      </c>
      <c r="B1191" s="137" t="s">
        <v>63</v>
      </c>
      <c r="C1191" s="143"/>
      <c r="D1191" s="143"/>
      <c r="E1191" s="133">
        <f t="shared" si="235"/>
        <v>0</v>
      </c>
      <c r="F1191" s="134">
        <f t="shared" si="236"/>
        <v>0</v>
      </c>
      <c r="G1191" s="143"/>
      <c r="IM1191"/>
      <c r="IN1191"/>
      <c r="IO1191"/>
      <c r="IP1191"/>
      <c r="IQ1191"/>
    </row>
    <row r="1192" s="33" customFormat="1" ht="15" customHeight="1" spans="1:251">
      <c r="A1192" s="135">
        <v>2200202</v>
      </c>
      <c r="B1192" s="137" t="s">
        <v>64</v>
      </c>
      <c r="C1192" s="143"/>
      <c r="D1192" s="143"/>
      <c r="E1192" s="133">
        <f t="shared" si="235"/>
        <v>0</v>
      </c>
      <c r="F1192" s="134">
        <f t="shared" si="236"/>
        <v>0</v>
      </c>
      <c r="G1192" s="143"/>
      <c r="IM1192"/>
      <c r="IN1192"/>
      <c r="IO1192"/>
      <c r="IP1192"/>
      <c r="IQ1192"/>
    </row>
    <row r="1193" s="33" customFormat="1" ht="15" customHeight="1" spans="1:251">
      <c r="A1193" s="135">
        <v>2200203</v>
      </c>
      <c r="B1193" s="137" t="s">
        <v>65</v>
      </c>
      <c r="C1193" s="143"/>
      <c r="D1193" s="143"/>
      <c r="E1193" s="133">
        <f t="shared" si="235"/>
        <v>0</v>
      </c>
      <c r="F1193" s="134">
        <f t="shared" si="236"/>
        <v>0</v>
      </c>
      <c r="G1193" s="143"/>
      <c r="IM1193"/>
      <c r="IN1193"/>
      <c r="IO1193"/>
      <c r="IP1193"/>
      <c r="IQ1193"/>
    </row>
    <row r="1194" s="33" customFormat="1" ht="15" customHeight="1" spans="1:251">
      <c r="A1194" s="135">
        <v>2200204</v>
      </c>
      <c r="B1194" s="137" t="s">
        <v>978</v>
      </c>
      <c r="C1194" s="143"/>
      <c r="D1194" s="143"/>
      <c r="E1194" s="133">
        <f t="shared" si="235"/>
        <v>0</v>
      </c>
      <c r="F1194" s="134">
        <f t="shared" si="236"/>
        <v>0</v>
      </c>
      <c r="G1194" s="143"/>
      <c r="IM1194"/>
      <c r="IN1194"/>
      <c r="IO1194"/>
      <c r="IP1194"/>
      <c r="IQ1194"/>
    </row>
    <row r="1195" s="33" customFormat="1" ht="15" customHeight="1" spans="1:251">
      <c r="A1195" s="135">
        <v>2200205</v>
      </c>
      <c r="B1195" s="137" t="s">
        <v>979</v>
      </c>
      <c r="C1195" s="143"/>
      <c r="D1195" s="143"/>
      <c r="E1195" s="133">
        <f t="shared" si="235"/>
        <v>0</v>
      </c>
      <c r="F1195" s="134">
        <f t="shared" si="236"/>
        <v>0</v>
      </c>
      <c r="G1195" s="143"/>
      <c r="IM1195"/>
      <c r="IN1195"/>
      <c r="IO1195"/>
      <c r="IP1195"/>
      <c r="IQ1195"/>
    </row>
    <row r="1196" s="33" customFormat="1" ht="15" customHeight="1" spans="1:251">
      <c r="A1196" s="135">
        <v>2200206</v>
      </c>
      <c r="B1196" s="137" t="s">
        <v>980</v>
      </c>
      <c r="C1196" s="143"/>
      <c r="D1196" s="143"/>
      <c r="E1196" s="133">
        <f t="shared" si="235"/>
        <v>0</v>
      </c>
      <c r="F1196" s="134">
        <f t="shared" si="236"/>
        <v>0</v>
      </c>
      <c r="G1196" s="143"/>
      <c r="IM1196"/>
      <c r="IN1196"/>
      <c r="IO1196"/>
      <c r="IP1196"/>
      <c r="IQ1196"/>
    </row>
    <row r="1197" s="33" customFormat="1" ht="15" customHeight="1" spans="1:251">
      <c r="A1197" s="135">
        <v>2200207</v>
      </c>
      <c r="B1197" s="137" t="s">
        <v>981</v>
      </c>
      <c r="C1197" s="143"/>
      <c r="D1197" s="143"/>
      <c r="E1197" s="133">
        <f t="shared" si="235"/>
        <v>0</v>
      </c>
      <c r="F1197" s="134">
        <f t="shared" si="236"/>
        <v>0</v>
      </c>
      <c r="G1197" s="143"/>
      <c r="IM1197"/>
      <c r="IN1197"/>
      <c r="IO1197"/>
      <c r="IP1197"/>
      <c r="IQ1197"/>
    </row>
    <row r="1198" s="33" customFormat="1" ht="15" customHeight="1" spans="1:251">
      <c r="A1198" s="135">
        <v>2200208</v>
      </c>
      <c r="B1198" s="137" t="s">
        <v>982</v>
      </c>
      <c r="C1198" s="143"/>
      <c r="D1198" s="143"/>
      <c r="E1198" s="133">
        <f t="shared" si="235"/>
        <v>0</v>
      </c>
      <c r="F1198" s="134">
        <f t="shared" si="236"/>
        <v>0</v>
      </c>
      <c r="G1198" s="143"/>
      <c r="IM1198"/>
      <c r="IN1198"/>
      <c r="IO1198"/>
      <c r="IP1198"/>
      <c r="IQ1198"/>
    </row>
    <row r="1199" s="33" customFormat="1" ht="15" customHeight="1" spans="1:251">
      <c r="A1199" s="135">
        <v>2200209</v>
      </c>
      <c r="B1199" s="137" t="s">
        <v>983</v>
      </c>
      <c r="C1199" s="143"/>
      <c r="D1199" s="143"/>
      <c r="E1199" s="133">
        <f t="shared" si="235"/>
        <v>0</v>
      </c>
      <c r="F1199" s="134">
        <f t="shared" si="236"/>
        <v>0</v>
      </c>
      <c r="G1199" s="143"/>
      <c r="IM1199"/>
      <c r="IN1199"/>
      <c r="IO1199"/>
      <c r="IP1199"/>
      <c r="IQ1199"/>
    </row>
    <row r="1200" s="33" customFormat="1" ht="15" customHeight="1" spans="1:251">
      <c r="A1200" s="135">
        <v>2200210</v>
      </c>
      <c r="B1200" s="137" t="s">
        <v>984</v>
      </c>
      <c r="C1200" s="143"/>
      <c r="D1200" s="143"/>
      <c r="E1200" s="133">
        <f t="shared" si="235"/>
        <v>0</v>
      </c>
      <c r="F1200" s="134">
        <f t="shared" si="236"/>
        <v>0</v>
      </c>
      <c r="G1200" s="143"/>
      <c r="IM1200"/>
      <c r="IN1200"/>
      <c r="IO1200"/>
      <c r="IP1200"/>
      <c r="IQ1200"/>
    </row>
    <row r="1201" s="33" customFormat="1" ht="15" customHeight="1" spans="1:251">
      <c r="A1201" s="135">
        <v>2200211</v>
      </c>
      <c r="B1201" s="137" t="s">
        <v>985</v>
      </c>
      <c r="C1201" s="143"/>
      <c r="D1201" s="143"/>
      <c r="E1201" s="133">
        <f t="shared" si="235"/>
        <v>0</v>
      </c>
      <c r="F1201" s="134">
        <f t="shared" si="236"/>
        <v>0</v>
      </c>
      <c r="G1201" s="143"/>
      <c r="IM1201"/>
      <c r="IN1201"/>
      <c r="IO1201"/>
      <c r="IP1201"/>
      <c r="IQ1201"/>
    </row>
    <row r="1202" s="33" customFormat="1" ht="15" customHeight="1" spans="1:251">
      <c r="A1202" s="135">
        <v>2200212</v>
      </c>
      <c r="B1202" s="137" t="s">
        <v>986</v>
      </c>
      <c r="C1202" s="143"/>
      <c r="D1202" s="143"/>
      <c r="E1202" s="133">
        <f t="shared" si="235"/>
        <v>0</v>
      </c>
      <c r="F1202" s="134">
        <f t="shared" si="236"/>
        <v>0</v>
      </c>
      <c r="G1202" s="143"/>
      <c r="IM1202"/>
      <c r="IN1202"/>
      <c r="IO1202"/>
      <c r="IP1202"/>
      <c r="IQ1202"/>
    </row>
    <row r="1203" s="33" customFormat="1" ht="15" customHeight="1" spans="1:251">
      <c r="A1203" s="135">
        <v>2200213</v>
      </c>
      <c r="B1203" s="137" t="s">
        <v>987</v>
      </c>
      <c r="C1203" s="143"/>
      <c r="D1203" s="143"/>
      <c r="E1203" s="133">
        <f t="shared" si="235"/>
        <v>0</v>
      </c>
      <c r="F1203" s="134">
        <f t="shared" si="236"/>
        <v>0</v>
      </c>
      <c r="G1203" s="143"/>
      <c r="IM1203"/>
      <c r="IN1203"/>
      <c r="IO1203"/>
      <c r="IP1203"/>
      <c r="IQ1203"/>
    </row>
    <row r="1204" s="33" customFormat="1" ht="15" customHeight="1" spans="1:251">
      <c r="A1204" s="135">
        <v>2200215</v>
      </c>
      <c r="B1204" s="137" t="s">
        <v>988</v>
      </c>
      <c r="C1204" s="143"/>
      <c r="D1204" s="143"/>
      <c r="E1204" s="133">
        <f t="shared" si="235"/>
        <v>0</v>
      </c>
      <c r="F1204" s="134">
        <f t="shared" si="236"/>
        <v>0</v>
      </c>
      <c r="G1204" s="143"/>
      <c r="IM1204"/>
      <c r="IN1204"/>
      <c r="IO1204"/>
      <c r="IP1204"/>
      <c r="IQ1204"/>
    </row>
    <row r="1205" s="33" customFormat="1" ht="15" customHeight="1" spans="1:251">
      <c r="A1205" s="135">
        <v>2200217</v>
      </c>
      <c r="B1205" s="137" t="s">
        <v>989</v>
      </c>
      <c r="C1205" s="143"/>
      <c r="D1205" s="143"/>
      <c r="E1205" s="133">
        <f t="shared" si="235"/>
        <v>0</v>
      </c>
      <c r="F1205" s="134">
        <f t="shared" si="236"/>
        <v>0</v>
      </c>
      <c r="G1205" s="143"/>
      <c r="IM1205"/>
      <c r="IN1205"/>
      <c r="IO1205"/>
      <c r="IP1205"/>
      <c r="IQ1205"/>
    </row>
    <row r="1206" s="33" customFormat="1" ht="15" customHeight="1" spans="1:251">
      <c r="A1206" s="135">
        <v>2200218</v>
      </c>
      <c r="B1206" s="137" t="s">
        <v>990</v>
      </c>
      <c r="C1206" s="143"/>
      <c r="D1206" s="143"/>
      <c r="E1206" s="133">
        <f t="shared" si="235"/>
        <v>0</v>
      </c>
      <c r="F1206" s="134">
        <f t="shared" si="236"/>
        <v>0</v>
      </c>
      <c r="G1206" s="143"/>
      <c r="IM1206"/>
      <c r="IN1206"/>
      <c r="IO1206"/>
      <c r="IP1206"/>
      <c r="IQ1206"/>
    </row>
    <row r="1207" s="33" customFormat="1" ht="15" customHeight="1" spans="1:251">
      <c r="A1207" s="135">
        <v>2200250</v>
      </c>
      <c r="B1207" s="137" t="s">
        <v>72</v>
      </c>
      <c r="C1207" s="143"/>
      <c r="D1207" s="143"/>
      <c r="E1207" s="133">
        <f t="shared" si="235"/>
        <v>0</v>
      </c>
      <c r="F1207" s="134">
        <f t="shared" si="236"/>
        <v>0</v>
      </c>
      <c r="G1207" s="143"/>
      <c r="IM1207"/>
      <c r="IN1207"/>
      <c r="IO1207"/>
      <c r="IP1207"/>
      <c r="IQ1207"/>
    </row>
    <row r="1208" s="33" customFormat="1" ht="15" customHeight="1" spans="1:251">
      <c r="A1208" s="135">
        <v>2200299</v>
      </c>
      <c r="B1208" s="137" t="s">
        <v>991</v>
      </c>
      <c r="C1208" s="143"/>
      <c r="D1208" s="143"/>
      <c r="E1208" s="133">
        <f t="shared" si="235"/>
        <v>0</v>
      </c>
      <c r="F1208" s="134">
        <f t="shared" si="236"/>
        <v>0</v>
      </c>
      <c r="G1208" s="143"/>
      <c r="IM1208"/>
      <c r="IN1208"/>
      <c r="IO1208"/>
      <c r="IP1208"/>
      <c r="IQ1208"/>
    </row>
    <row r="1209" s="33" customFormat="1" ht="15" customHeight="1" spans="1:251">
      <c r="A1209" s="135">
        <v>22003</v>
      </c>
      <c r="B1209" s="136" t="s">
        <v>992</v>
      </c>
      <c r="C1209" s="142">
        <f t="shared" ref="C1209:G1209" si="243">SUM(C1210:C1217)</f>
        <v>0</v>
      </c>
      <c r="D1209" s="142">
        <f t="shared" si="243"/>
        <v>0</v>
      </c>
      <c r="E1209" s="133">
        <f t="shared" si="235"/>
        <v>0</v>
      </c>
      <c r="F1209" s="134">
        <f t="shared" si="236"/>
        <v>0</v>
      </c>
      <c r="G1209" s="142">
        <f t="shared" si="243"/>
        <v>0</v>
      </c>
      <c r="IM1209"/>
      <c r="IN1209"/>
      <c r="IO1209"/>
      <c r="IP1209"/>
      <c r="IQ1209"/>
    </row>
    <row r="1210" s="33" customFormat="1" ht="15" customHeight="1" spans="1:251">
      <c r="A1210" s="135">
        <v>2200301</v>
      </c>
      <c r="B1210" s="137" t="s">
        <v>63</v>
      </c>
      <c r="C1210" s="143"/>
      <c r="D1210" s="143"/>
      <c r="E1210" s="133">
        <f t="shared" si="235"/>
        <v>0</v>
      </c>
      <c r="F1210" s="134">
        <f t="shared" si="236"/>
        <v>0</v>
      </c>
      <c r="G1210" s="143"/>
      <c r="IM1210"/>
      <c r="IN1210"/>
      <c r="IO1210"/>
      <c r="IP1210"/>
      <c r="IQ1210"/>
    </row>
    <row r="1211" s="33" customFormat="1" ht="15" customHeight="1" spans="1:251">
      <c r="A1211" s="135">
        <v>2200302</v>
      </c>
      <c r="B1211" s="137" t="s">
        <v>64</v>
      </c>
      <c r="C1211" s="143"/>
      <c r="D1211" s="143"/>
      <c r="E1211" s="133">
        <f t="shared" si="235"/>
        <v>0</v>
      </c>
      <c r="F1211" s="134">
        <f t="shared" si="236"/>
        <v>0</v>
      </c>
      <c r="G1211" s="143"/>
      <c r="IM1211"/>
      <c r="IN1211"/>
      <c r="IO1211"/>
      <c r="IP1211"/>
      <c r="IQ1211"/>
    </row>
    <row r="1212" s="33" customFormat="1" ht="15" customHeight="1" spans="1:251">
      <c r="A1212" s="135">
        <v>2200303</v>
      </c>
      <c r="B1212" s="137" t="s">
        <v>65</v>
      </c>
      <c r="C1212" s="143"/>
      <c r="D1212" s="143"/>
      <c r="E1212" s="133">
        <f t="shared" si="235"/>
        <v>0</v>
      </c>
      <c r="F1212" s="134">
        <f t="shared" si="236"/>
        <v>0</v>
      </c>
      <c r="G1212" s="143"/>
      <c r="IM1212"/>
      <c r="IN1212"/>
      <c r="IO1212"/>
      <c r="IP1212"/>
      <c r="IQ1212"/>
    </row>
    <row r="1213" s="33" customFormat="1" ht="15" customHeight="1" spans="1:251">
      <c r="A1213" s="135">
        <v>2200304</v>
      </c>
      <c r="B1213" s="137" t="s">
        <v>993</v>
      </c>
      <c r="C1213" s="143"/>
      <c r="D1213" s="143"/>
      <c r="E1213" s="133">
        <f t="shared" si="235"/>
        <v>0</v>
      </c>
      <c r="F1213" s="134">
        <f t="shared" si="236"/>
        <v>0</v>
      </c>
      <c r="G1213" s="143"/>
      <c r="IM1213"/>
      <c r="IN1213"/>
      <c r="IO1213"/>
      <c r="IP1213"/>
      <c r="IQ1213"/>
    </row>
    <row r="1214" s="33" customFormat="1" ht="15" customHeight="1" spans="1:251">
      <c r="A1214" s="135">
        <v>2200305</v>
      </c>
      <c r="B1214" s="137" t="s">
        <v>994</v>
      </c>
      <c r="C1214" s="143"/>
      <c r="D1214" s="143"/>
      <c r="E1214" s="133">
        <f t="shared" si="235"/>
        <v>0</v>
      </c>
      <c r="F1214" s="134">
        <f t="shared" si="236"/>
        <v>0</v>
      </c>
      <c r="G1214" s="143"/>
      <c r="IM1214"/>
      <c r="IN1214"/>
      <c r="IO1214"/>
      <c r="IP1214"/>
      <c r="IQ1214"/>
    </row>
    <row r="1215" s="33" customFormat="1" ht="15" customHeight="1" spans="1:251">
      <c r="A1215" s="135">
        <v>2200306</v>
      </c>
      <c r="B1215" s="137" t="s">
        <v>995</v>
      </c>
      <c r="C1215" s="143"/>
      <c r="D1215" s="143"/>
      <c r="E1215" s="133">
        <f t="shared" si="235"/>
        <v>0</v>
      </c>
      <c r="F1215" s="134">
        <f t="shared" si="236"/>
        <v>0</v>
      </c>
      <c r="G1215" s="143"/>
      <c r="IM1215"/>
      <c r="IN1215"/>
      <c r="IO1215"/>
      <c r="IP1215"/>
      <c r="IQ1215"/>
    </row>
    <row r="1216" s="33" customFormat="1" ht="15" customHeight="1" spans="1:251">
      <c r="A1216" s="135">
        <v>2200350</v>
      </c>
      <c r="B1216" s="137" t="s">
        <v>72</v>
      </c>
      <c r="C1216" s="143"/>
      <c r="D1216" s="143"/>
      <c r="E1216" s="133">
        <f t="shared" ref="E1216:E1279" si="244">D1216-C1216</f>
        <v>0</v>
      </c>
      <c r="F1216" s="134">
        <f t="shared" ref="F1216:F1279" si="245">IF(C1216=0,,E1216/C1216*100)</f>
        <v>0</v>
      </c>
      <c r="G1216" s="143"/>
      <c r="IM1216"/>
      <c r="IN1216"/>
      <c r="IO1216"/>
      <c r="IP1216"/>
      <c r="IQ1216"/>
    </row>
    <row r="1217" s="33" customFormat="1" ht="15" customHeight="1" spans="1:251">
      <c r="A1217" s="135">
        <v>2200399</v>
      </c>
      <c r="B1217" s="137" t="s">
        <v>996</v>
      </c>
      <c r="C1217" s="143"/>
      <c r="D1217" s="143"/>
      <c r="E1217" s="133">
        <f t="shared" si="244"/>
        <v>0</v>
      </c>
      <c r="F1217" s="134">
        <f t="shared" si="245"/>
        <v>0</v>
      </c>
      <c r="G1217" s="143"/>
      <c r="IM1217"/>
      <c r="IN1217"/>
      <c r="IO1217"/>
      <c r="IP1217"/>
      <c r="IQ1217"/>
    </row>
    <row r="1218" s="33" customFormat="1" ht="15" customHeight="1" spans="1:251">
      <c r="A1218" s="135">
        <v>22005</v>
      </c>
      <c r="B1218" s="136" t="s">
        <v>997</v>
      </c>
      <c r="C1218" s="142">
        <f t="shared" ref="C1218:G1218" si="246">SUM(C1219:C1232)</f>
        <v>63</v>
      </c>
      <c r="D1218" s="142">
        <f t="shared" si="246"/>
        <v>46</v>
      </c>
      <c r="E1218" s="133">
        <f t="shared" si="244"/>
        <v>-17</v>
      </c>
      <c r="F1218" s="134">
        <f t="shared" si="245"/>
        <v>-26.984126984127</v>
      </c>
      <c r="G1218" s="142">
        <f t="shared" si="246"/>
        <v>46</v>
      </c>
      <c r="IM1218"/>
      <c r="IN1218"/>
      <c r="IO1218"/>
      <c r="IP1218"/>
      <c r="IQ1218"/>
    </row>
    <row r="1219" s="33" customFormat="1" ht="15" customHeight="1" spans="1:251">
      <c r="A1219" s="135">
        <v>2200501</v>
      </c>
      <c r="B1219" s="137" t="s">
        <v>63</v>
      </c>
      <c r="C1219" s="143"/>
      <c r="D1219" s="143"/>
      <c r="E1219" s="133">
        <f t="shared" si="244"/>
        <v>0</v>
      </c>
      <c r="F1219" s="134">
        <f t="shared" si="245"/>
        <v>0</v>
      </c>
      <c r="G1219" s="143"/>
      <c r="IM1219"/>
      <c r="IN1219"/>
      <c r="IO1219"/>
      <c r="IP1219"/>
      <c r="IQ1219"/>
    </row>
    <row r="1220" s="33" customFormat="1" ht="15" customHeight="1" spans="1:251">
      <c r="A1220" s="135">
        <v>2200502</v>
      </c>
      <c r="B1220" s="137" t="s">
        <v>64</v>
      </c>
      <c r="C1220" s="143"/>
      <c r="D1220" s="143"/>
      <c r="E1220" s="133">
        <f t="shared" si="244"/>
        <v>0</v>
      </c>
      <c r="F1220" s="134">
        <f t="shared" si="245"/>
        <v>0</v>
      </c>
      <c r="G1220" s="143"/>
      <c r="IM1220"/>
      <c r="IN1220"/>
      <c r="IO1220"/>
      <c r="IP1220"/>
      <c r="IQ1220"/>
    </row>
    <row r="1221" s="33" customFormat="1" ht="15" customHeight="1" spans="1:251">
      <c r="A1221" s="135">
        <v>2200503</v>
      </c>
      <c r="B1221" s="137" t="s">
        <v>65</v>
      </c>
      <c r="C1221" s="143"/>
      <c r="D1221" s="143"/>
      <c r="E1221" s="133">
        <f t="shared" si="244"/>
        <v>0</v>
      </c>
      <c r="F1221" s="134">
        <f t="shared" si="245"/>
        <v>0</v>
      </c>
      <c r="G1221" s="143"/>
      <c r="IM1221"/>
      <c r="IN1221"/>
      <c r="IO1221"/>
      <c r="IP1221"/>
      <c r="IQ1221"/>
    </row>
    <row r="1222" s="33" customFormat="1" ht="15" customHeight="1" spans="1:251">
      <c r="A1222" s="135">
        <v>2200504</v>
      </c>
      <c r="B1222" s="137" t="s">
        <v>998</v>
      </c>
      <c r="C1222" s="143">
        <v>53</v>
      </c>
      <c r="D1222" s="143">
        <v>34</v>
      </c>
      <c r="E1222" s="133">
        <f t="shared" si="244"/>
        <v>-19</v>
      </c>
      <c r="F1222" s="134">
        <f t="shared" si="245"/>
        <v>-35.8490566037736</v>
      </c>
      <c r="G1222" s="143">
        <v>34</v>
      </c>
      <c r="IM1222"/>
      <c r="IN1222"/>
      <c r="IO1222"/>
      <c r="IP1222"/>
      <c r="IQ1222"/>
    </row>
    <row r="1223" s="33" customFormat="1" ht="15" customHeight="1" spans="1:251">
      <c r="A1223" s="135">
        <v>2200506</v>
      </c>
      <c r="B1223" s="137" t="s">
        <v>999</v>
      </c>
      <c r="C1223" s="143"/>
      <c r="D1223" s="143"/>
      <c r="E1223" s="133">
        <f t="shared" si="244"/>
        <v>0</v>
      </c>
      <c r="F1223" s="134">
        <f t="shared" si="245"/>
        <v>0</v>
      </c>
      <c r="G1223" s="143"/>
      <c r="IM1223"/>
      <c r="IN1223"/>
      <c r="IO1223"/>
      <c r="IP1223"/>
      <c r="IQ1223"/>
    </row>
    <row r="1224" s="33" customFormat="1" ht="15" customHeight="1" spans="1:251">
      <c r="A1224" s="135">
        <v>2200507</v>
      </c>
      <c r="B1224" s="137" t="s">
        <v>1000</v>
      </c>
      <c r="C1224" s="143"/>
      <c r="D1224" s="143"/>
      <c r="E1224" s="133">
        <f t="shared" si="244"/>
        <v>0</v>
      </c>
      <c r="F1224" s="134">
        <f t="shared" si="245"/>
        <v>0</v>
      </c>
      <c r="G1224" s="143"/>
      <c r="IM1224"/>
      <c r="IN1224"/>
      <c r="IO1224"/>
      <c r="IP1224"/>
      <c r="IQ1224"/>
    </row>
    <row r="1225" s="33" customFormat="1" ht="15" customHeight="1" spans="1:251">
      <c r="A1225" s="135">
        <v>2200508</v>
      </c>
      <c r="B1225" s="137" t="s">
        <v>1001</v>
      </c>
      <c r="C1225" s="143"/>
      <c r="D1225" s="143"/>
      <c r="E1225" s="133">
        <f t="shared" si="244"/>
        <v>0</v>
      </c>
      <c r="F1225" s="134">
        <f t="shared" si="245"/>
        <v>0</v>
      </c>
      <c r="G1225" s="143"/>
      <c r="IM1225"/>
      <c r="IN1225"/>
      <c r="IO1225"/>
      <c r="IP1225"/>
      <c r="IQ1225"/>
    </row>
    <row r="1226" s="33" customFormat="1" ht="15" customHeight="1" spans="1:251">
      <c r="A1226" s="135">
        <v>2200509</v>
      </c>
      <c r="B1226" s="137" t="s">
        <v>1002</v>
      </c>
      <c r="C1226" s="143"/>
      <c r="D1226" s="143"/>
      <c r="E1226" s="133">
        <f t="shared" si="244"/>
        <v>0</v>
      </c>
      <c r="F1226" s="134">
        <f t="shared" si="245"/>
        <v>0</v>
      </c>
      <c r="G1226" s="143"/>
      <c r="IM1226"/>
      <c r="IN1226"/>
      <c r="IO1226"/>
      <c r="IP1226"/>
      <c r="IQ1226"/>
    </row>
    <row r="1227" s="33" customFormat="1" ht="15" customHeight="1" spans="1:251">
      <c r="A1227" s="135">
        <v>2200510</v>
      </c>
      <c r="B1227" s="137" t="s">
        <v>1003</v>
      </c>
      <c r="C1227" s="143"/>
      <c r="D1227" s="143"/>
      <c r="E1227" s="133">
        <f t="shared" si="244"/>
        <v>0</v>
      </c>
      <c r="F1227" s="134">
        <f t="shared" si="245"/>
        <v>0</v>
      </c>
      <c r="G1227" s="143"/>
      <c r="IM1227"/>
      <c r="IN1227"/>
      <c r="IO1227"/>
      <c r="IP1227"/>
      <c r="IQ1227"/>
    </row>
    <row r="1228" s="33" customFormat="1" ht="15" customHeight="1" spans="1:251">
      <c r="A1228" s="135">
        <v>2200511</v>
      </c>
      <c r="B1228" s="137" t="s">
        <v>1004</v>
      </c>
      <c r="C1228" s="143"/>
      <c r="D1228" s="143"/>
      <c r="E1228" s="133">
        <f t="shared" si="244"/>
        <v>0</v>
      </c>
      <c r="F1228" s="134">
        <f t="shared" si="245"/>
        <v>0</v>
      </c>
      <c r="G1228" s="143"/>
      <c r="IM1228"/>
      <c r="IN1228"/>
      <c r="IO1228"/>
      <c r="IP1228"/>
      <c r="IQ1228"/>
    </row>
    <row r="1229" s="33" customFormat="1" ht="15" customHeight="1" spans="1:251">
      <c r="A1229" s="135">
        <v>2200512</v>
      </c>
      <c r="B1229" s="137" t="s">
        <v>1005</v>
      </c>
      <c r="C1229" s="143"/>
      <c r="D1229" s="143"/>
      <c r="E1229" s="133">
        <f t="shared" si="244"/>
        <v>0</v>
      </c>
      <c r="F1229" s="134">
        <f t="shared" si="245"/>
        <v>0</v>
      </c>
      <c r="G1229" s="143"/>
      <c r="IM1229"/>
      <c r="IN1229"/>
      <c r="IO1229"/>
      <c r="IP1229"/>
      <c r="IQ1229"/>
    </row>
    <row r="1230" s="33" customFormat="1" ht="15" customHeight="1" spans="1:251">
      <c r="A1230" s="135">
        <v>2200513</v>
      </c>
      <c r="B1230" s="137" t="s">
        <v>1006</v>
      </c>
      <c r="C1230" s="143"/>
      <c r="D1230" s="143"/>
      <c r="E1230" s="133">
        <f t="shared" si="244"/>
        <v>0</v>
      </c>
      <c r="F1230" s="134">
        <f t="shared" si="245"/>
        <v>0</v>
      </c>
      <c r="G1230" s="143"/>
      <c r="IM1230"/>
      <c r="IN1230"/>
      <c r="IO1230"/>
      <c r="IP1230"/>
      <c r="IQ1230"/>
    </row>
    <row r="1231" s="33" customFormat="1" ht="15" customHeight="1" spans="1:251">
      <c r="A1231" s="135">
        <v>2200514</v>
      </c>
      <c r="B1231" s="137" t="s">
        <v>1007</v>
      </c>
      <c r="C1231" s="143"/>
      <c r="D1231" s="143"/>
      <c r="E1231" s="133">
        <f t="shared" si="244"/>
        <v>0</v>
      </c>
      <c r="F1231" s="134">
        <f t="shared" si="245"/>
        <v>0</v>
      </c>
      <c r="G1231" s="143"/>
      <c r="IM1231"/>
      <c r="IN1231"/>
      <c r="IO1231"/>
      <c r="IP1231"/>
      <c r="IQ1231"/>
    </row>
    <row r="1232" s="33" customFormat="1" ht="15" customHeight="1" spans="1:251">
      <c r="A1232" s="135">
        <v>2200599</v>
      </c>
      <c r="B1232" s="137" t="s">
        <v>1008</v>
      </c>
      <c r="C1232" s="143">
        <v>10</v>
      </c>
      <c r="D1232" s="143">
        <v>12</v>
      </c>
      <c r="E1232" s="133">
        <f t="shared" si="244"/>
        <v>2</v>
      </c>
      <c r="F1232" s="134">
        <f t="shared" si="245"/>
        <v>20</v>
      </c>
      <c r="G1232" s="143">
        <v>12</v>
      </c>
      <c r="IM1232"/>
      <c r="IN1232"/>
      <c r="IO1232"/>
      <c r="IP1232"/>
      <c r="IQ1232"/>
    </row>
    <row r="1233" s="33" customFormat="1" ht="15" customHeight="1" spans="1:251">
      <c r="A1233" s="135">
        <v>22099</v>
      </c>
      <c r="B1233" s="136" t="s">
        <v>1009</v>
      </c>
      <c r="C1233" s="142">
        <f t="shared" ref="C1233:G1233" si="247">C1234</f>
        <v>0</v>
      </c>
      <c r="D1233" s="142">
        <f t="shared" si="247"/>
        <v>0</v>
      </c>
      <c r="E1233" s="133">
        <f t="shared" si="244"/>
        <v>0</v>
      </c>
      <c r="F1233" s="134">
        <f t="shared" si="245"/>
        <v>0</v>
      </c>
      <c r="G1233" s="142">
        <f t="shared" si="247"/>
        <v>0</v>
      </c>
      <c r="IM1233"/>
      <c r="IN1233"/>
      <c r="IO1233"/>
      <c r="IP1233"/>
      <c r="IQ1233"/>
    </row>
    <row r="1234" s="33" customFormat="1" ht="15" customHeight="1" spans="1:251">
      <c r="A1234" s="135">
        <v>2209901</v>
      </c>
      <c r="B1234" s="137" t="s">
        <v>1010</v>
      </c>
      <c r="C1234" s="143"/>
      <c r="D1234" s="143"/>
      <c r="E1234" s="133">
        <f t="shared" si="244"/>
        <v>0</v>
      </c>
      <c r="F1234" s="134">
        <f t="shared" si="245"/>
        <v>0</v>
      </c>
      <c r="G1234" s="143"/>
      <c r="IM1234"/>
      <c r="IN1234"/>
      <c r="IO1234"/>
      <c r="IP1234"/>
      <c r="IQ1234"/>
    </row>
    <row r="1235" s="33" customFormat="1" ht="15" customHeight="1" spans="1:251">
      <c r="A1235" s="135">
        <v>221</v>
      </c>
      <c r="B1235" s="136" t="s">
        <v>1011</v>
      </c>
      <c r="C1235" s="142">
        <f t="shared" ref="C1235:G1235" si="248">C1236+C1245+C1249</f>
        <v>3603</v>
      </c>
      <c r="D1235" s="142">
        <f t="shared" si="248"/>
        <v>3716</v>
      </c>
      <c r="E1235" s="133">
        <f t="shared" si="244"/>
        <v>113</v>
      </c>
      <c r="F1235" s="134">
        <f t="shared" si="245"/>
        <v>3.13627532611712</v>
      </c>
      <c r="G1235" s="142">
        <f t="shared" si="248"/>
        <v>3944</v>
      </c>
      <c r="IM1235"/>
      <c r="IN1235"/>
      <c r="IO1235"/>
      <c r="IP1235"/>
      <c r="IQ1235"/>
    </row>
    <row r="1236" s="33" customFormat="1" ht="15" customHeight="1" spans="1:251">
      <c r="A1236" s="135">
        <v>22101</v>
      </c>
      <c r="B1236" s="136" t="s">
        <v>1012</v>
      </c>
      <c r="C1236" s="142">
        <f t="shared" ref="C1236:G1236" si="249">SUM(C1237:C1244)</f>
        <v>55</v>
      </c>
      <c r="D1236" s="142">
        <f t="shared" si="249"/>
        <v>65</v>
      </c>
      <c r="E1236" s="133">
        <f t="shared" si="244"/>
        <v>10</v>
      </c>
      <c r="F1236" s="134">
        <f t="shared" si="245"/>
        <v>18.1818181818182</v>
      </c>
      <c r="G1236" s="142">
        <f t="shared" si="249"/>
        <v>293</v>
      </c>
      <c r="IM1236"/>
      <c r="IN1236"/>
      <c r="IO1236"/>
      <c r="IP1236"/>
      <c r="IQ1236"/>
    </row>
    <row r="1237" s="33" customFormat="1" ht="15" customHeight="1" spans="1:251">
      <c r="A1237" s="135">
        <v>2210101</v>
      </c>
      <c r="B1237" s="137" t="s">
        <v>1013</v>
      </c>
      <c r="C1237" s="143"/>
      <c r="D1237" s="143"/>
      <c r="E1237" s="133">
        <f t="shared" si="244"/>
        <v>0</v>
      </c>
      <c r="F1237" s="134">
        <f t="shared" si="245"/>
        <v>0</v>
      </c>
      <c r="G1237" s="143"/>
      <c r="IM1237"/>
      <c r="IN1237"/>
      <c r="IO1237"/>
      <c r="IP1237"/>
      <c r="IQ1237"/>
    </row>
    <row r="1238" s="33" customFormat="1" ht="15" customHeight="1" spans="1:251">
      <c r="A1238" s="135">
        <v>2210102</v>
      </c>
      <c r="B1238" s="137" t="s">
        <v>1014</v>
      </c>
      <c r="C1238" s="143"/>
      <c r="D1238" s="143"/>
      <c r="E1238" s="133">
        <f t="shared" si="244"/>
        <v>0</v>
      </c>
      <c r="F1238" s="134">
        <f t="shared" si="245"/>
        <v>0</v>
      </c>
      <c r="G1238" s="143"/>
      <c r="IM1238"/>
      <c r="IN1238"/>
      <c r="IO1238"/>
      <c r="IP1238"/>
      <c r="IQ1238"/>
    </row>
    <row r="1239" s="33" customFormat="1" ht="15" customHeight="1" spans="1:251">
      <c r="A1239" s="135">
        <v>2210103</v>
      </c>
      <c r="B1239" s="137" t="s">
        <v>1015</v>
      </c>
      <c r="C1239" s="143"/>
      <c r="D1239" s="143"/>
      <c r="E1239" s="133">
        <f t="shared" si="244"/>
        <v>0</v>
      </c>
      <c r="F1239" s="134">
        <f t="shared" si="245"/>
        <v>0</v>
      </c>
      <c r="G1239" s="143"/>
      <c r="IM1239"/>
      <c r="IN1239"/>
      <c r="IO1239"/>
      <c r="IP1239"/>
      <c r="IQ1239"/>
    </row>
    <row r="1240" s="33" customFormat="1" ht="15" customHeight="1" spans="1:251">
      <c r="A1240" s="135">
        <v>2210104</v>
      </c>
      <c r="B1240" s="137" t="s">
        <v>1016</v>
      </c>
      <c r="C1240" s="143"/>
      <c r="D1240" s="143"/>
      <c r="E1240" s="133">
        <f t="shared" si="244"/>
        <v>0</v>
      </c>
      <c r="F1240" s="134">
        <f t="shared" si="245"/>
        <v>0</v>
      </c>
      <c r="G1240" s="143"/>
      <c r="IM1240"/>
      <c r="IN1240"/>
      <c r="IO1240"/>
      <c r="IP1240"/>
      <c r="IQ1240"/>
    </row>
    <row r="1241" s="33" customFormat="1" ht="15" customHeight="1" spans="1:251">
      <c r="A1241" s="135">
        <v>2210105</v>
      </c>
      <c r="B1241" s="137" t="s">
        <v>1017</v>
      </c>
      <c r="C1241" s="143">
        <v>55</v>
      </c>
      <c r="D1241" s="143">
        <v>65</v>
      </c>
      <c r="E1241" s="133">
        <f t="shared" si="244"/>
        <v>10</v>
      </c>
      <c r="F1241" s="134">
        <f t="shared" si="245"/>
        <v>18.1818181818182</v>
      </c>
      <c r="G1241" s="146">
        <f>65+228</f>
        <v>293</v>
      </c>
      <c r="IM1241"/>
      <c r="IN1241"/>
      <c r="IO1241"/>
      <c r="IP1241"/>
      <c r="IQ1241"/>
    </row>
    <row r="1242" s="33" customFormat="1" ht="15" customHeight="1" spans="1:251">
      <c r="A1242" s="135">
        <v>2210106</v>
      </c>
      <c r="B1242" s="137" t="s">
        <v>1018</v>
      </c>
      <c r="C1242" s="143"/>
      <c r="D1242" s="143"/>
      <c r="E1242" s="133">
        <f t="shared" si="244"/>
        <v>0</v>
      </c>
      <c r="F1242" s="134">
        <f t="shared" si="245"/>
        <v>0</v>
      </c>
      <c r="G1242" s="143"/>
      <c r="IM1242"/>
      <c r="IN1242"/>
      <c r="IO1242"/>
      <c r="IP1242"/>
      <c r="IQ1242"/>
    </row>
    <row r="1243" s="33" customFormat="1" ht="15" customHeight="1" spans="1:251">
      <c r="A1243" s="135">
        <v>2210107</v>
      </c>
      <c r="B1243" s="137" t="s">
        <v>1019</v>
      </c>
      <c r="C1243" s="143"/>
      <c r="D1243" s="143"/>
      <c r="E1243" s="133">
        <f t="shared" si="244"/>
        <v>0</v>
      </c>
      <c r="F1243" s="134">
        <f t="shared" si="245"/>
        <v>0</v>
      </c>
      <c r="G1243" s="143"/>
      <c r="IM1243"/>
      <c r="IN1243"/>
      <c r="IO1243"/>
      <c r="IP1243"/>
      <c r="IQ1243"/>
    </row>
    <row r="1244" s="33" customFormat="1" ht="15" customHeight="1" spans="1:251">
      <c r="A1244" s="135">
        <v>2210199</v>
      </c>
      <c r="B1244" s="137" t="s">
        <v>1020</v>
      </c>
      <c r="C1244" s="143"/>
      <c r="D1244" s="143"/>
      <c r="E1244" s="133">
        <f t="shared" si="244"/>
        <v>0</v>
      </c>
      <c r="F1244" s="134">
        <f t="shared" si="245"/>
        <v>0</v>
      </c>
      <c r="G1244" s="143"/>
      <c r="IM1244"/>
      <c r="IN1244"/>
      <c r="IO1244"/>
      <c r="IP1244"/>
      <c r="IQ1244"/>
    </row>
    <row r="1245" s="33" customFormat="1" ht="15" customHeight="1" spans="1:251">
      <c r="A1245" s="135">
        <v>22102</v>
      </c>
      <c r="B1245" s="136" t="s">
        <v>1021</v>
      </c>
      <c r="C1245" s="142">
        <f t="shared" ref="C1245:G1245" si="250">SUM(C1246:C1248)</f>
        <v>3548</v>
      </c>
      <c r="D1245" s="142">
        <f t="shared" si="250"/>
        <v>3519</v>
      </c>
      <c r="E1245" s="133">
        <f t="shared" si="244"/>
        <v>-29</v>
      </c>
      <c r="F1245" s="134">
        <f t="shared" si="245"/>
        <v>-0.817361894024803</v>
      </c>
      <c r="G1245" s="142">
        <f t="shared" si="250"/>
        <v>3519</v>
      </c>
      <c r="IM1245"/>
      <c r="IN1245"/>
      <c r="IO1245"/>
      <c r="IP1245"/>
      <c r="IQ1245"/>
    </row>
    <row r="1246" s="33" customFormat="1" ht="15" customHeight="1" spans="1:251">
      <c r="A1246" s="135">
        <v>2210201</v>
      </c>
      <c r="B1246" s="137" t="s">
        <v>1022</v>
      </c>
      <c r="C1246" s="143">
        <v>3548</v>
      </c>
      <c r="D1246" s="143">
        <v>3519</v>
      </c>
      <c r="E1246" s="133">
        <f t="shared" si="244"/>
        <v>-29</v>
      </c>
      <c r="F1246" s="134">
        <f t="shared" si="245"/>
        <v>-0.817361894024803</v>
      </c>
      <c r="G1246" s="143">
        <v>3519</v>
      </c>
      <c r="IM1246"/>
      <c r="IN1246"/>
      <c r="IO1246"/>
      <c r="IP1246"/>
      <c r="IQ1246"/>
    </row>
    <row r="1247" s="33" customFormat="1" ht="15" customHeight="1" spans="1:251">
      <c r="A1247" s="135">
        <v>2210202</v>
      </c>
      <c r="B1247" s="137" t="s">
        <v>1023</v>
      </c>
      <c r="C1247" s="143"/>
      <c r="D1247" s="143"/>
      <c r="E1247" s="133">
        <f t="shared" si="244"/>
        <v>0</v>
      </c>
      <c r="F1247" s="134">
        <f t="shared" si="245"/>
        <v>0</v>
      </c>
      <c r="G1247" s="143"/>
      <c r="IM1247"/>
      <c r="IN1247"/>
      <c r="IO1247"/>
      <c r="IP1247"/>
      <c r="IQ1247"/>
    </row>
    <row r="1248" s="33" customFormat="1" ht="15" customHeight="1" spans="1:251">
      <c r="A1248" s="135">
        <v>2210203</v>
      </c>
      <c r="B1248" s="137" t="s">
        <v>1024</v>
      </c>
      <c r="C1248" s="143"/>
      <c r="D1248" s="143"/>
      <c r="E1248" s="133">
        <f t="shared" si="244"/>
        <v>0</v>
      </c>
      <c r="F1248" s="134">
        <f t="shared" si="245"/>
        <v>0</v>
      </c>
      <c r="G1248" s="143"/>
      <c r="IM1248"/>
      <c r="IN1248"/>
      <c r="IO1248"/>
      <c r="IP1248"/>
      <c r="IQ1248"/>
    </row>
    <row r="1249" s="33" customFormat="1" ht="15" customHeight="1" spans="1:251">
      <c r="A1249" s="135">
        <v>22103</v>
      </c>
      <c r="B1249" s="136" t="s">
        <v>1025</v>
      </c>
      <c r="C1249" s="142">
        <f t="shared" ref="C1249:G1249" si="251">SUM(C1250:C1252)</f>
        <v>0</v>
      </c>
      <c r="D1249" s="142">
        <f t="shared" si="251"/>
        <v>132</v>
      </c>
      <c r="E1249" s="133">
        <f t="shared" si="244"/>
        <v>132</v>
      </c>
      <c r="F1249" s="134">
        <f t="shared" si="245"/>
        <v>0</v>
      </c>
      <c r="G1249" s="142">
        <f t="shared" si="251"/>
        <v>132</v>
      </c>
      <c r="IM1249"/>
      <c r="IN1249"/>
      <c r="IO1249"/>
      <c r="IP1249"/>
      <c r="IQ1249"/>
    </row>
    <row r="1250" s="33" customFormat="1" ht="15" customHeight="1" spans="1:251">
      <c r="A1250" s="135">
        <v>2210301</v>
      </c>
      <c r="B1250" s="137" t="s">
        <v>1026</v>
      </c>
      <c r="C1250" s="143"/>
      <c r="D1250" s="143"/>
      <c r="E1250" s="133">
        <f t="shared" si="244"/>
        <v>0</v>
      </c>
      <c r="F1250" s="134">
        <f t="shared" si="245"/>
        <v>0</v>
      </c>
      <c r="G1250" s="143"/>
      <c r="IM1250"/>
      <c r="IN1250"/>
      <c r="IO1250"/>
      <c r="IP1250"/>
      <c r="IQ1250"/>
    </row>
    <row r="1251" s="33" customFormat="1" ht="15" customHeight="1" spans="1:251">
      <c r="A1251" s="135">
        <v>2210302</v>
      </c>
      <c r="B1251" s="137" t="s">
        <v>1027</v>
      </c>
      <c r="C1251" s="143"/>
      <c r="D1251" s="143">
        <v>132</v>
      </c>
      <c r="E1251" s="133">
        <f t="shared" si="244"/>
        <v>132</v>
      </c>
      <c r="F1251" s="134">
        <f t="shared" si="245"/>
        <v>0</v>
      </c>
      <c r="G1251" s="143">
        <v>132</v>
      </c>
      <c r="IM1251"/>
      <c r="IN1251"/>
      <c r="IO1251"/>
      <c r="IP1251"/>
      <c r="IQ1251"/>
    </row>
    <row r="1252" s="33" customFormat="1" ht="15" customHeight="1" spans="1:251">
      <c r="A1252" s="135">
        <v>2210399</v>
      </c>
      <c r="B1252" s="137" t="s">
        <v>1028</v>
      </c>
      <c r="C1252" s="143"/>
      <c r="D1252" s="143"/>
      <c r="E1252" s="133">
        <f t="shared" si="244"/>
        <v>0</v>
      </c>
      <c r="F1252" s="134">
        <f t="shared" si="245"/>
        <v>0</v>
      </c>
      <c r="G1252" s="143"/>
      <c r="IM1252"/>
      <c r="IN1252"/>
      <c r="IO1252"/>
      <c r="IP1252"/>
      <c r="IQ1252"/>
    </row>
    <row r="1253" s="33" customFormat="1" ht="15" customHeight="1" spans="1:251">
      <c r="A1253" s="135">
        <v>222</v>
      </c>
      <c r="B1253" s="136" t="s">
        <v>1029</v>
      </c>
      <c r="C1253" s="142">
        <f t="shared" ref="C1253:G1253" si="252">C1254+C1269+C1283+C1288+C1294</f>
        <v>204</v>
      </c>
      <c r="D1253" s="142">
        <f t="shared" si="252"/>
        <v>187</v>
      </c>
      <c r="E1253" s="133">
        <f t="shared" si="244"/>
        <v>-17</v>
      </c>
      <c r="F1253" s="134">
        <f t="shared" si="245"/>
        <v>-8.33333333333333</v>
      </c>
      <c r="G1253" s="142">
        <f t="shared" si="252"/>
        <v>187</v>
      </c>
      <c r="IM1253"/>
      <c r="IN1253"/>
      <c r="IO1253"/>
      <c r="IP1253"/>
      <c r="IQ1253"/>
    </row>
    <row r="1254" s="33" customFormat="1" ht="15" customHeight="1" spans="1:251">
      <c r="A1254" s="135">
        <v>22201</v>
      </c>
      <c r="B1254" s="136" t="s">
        <v>1030</v>
      </c>
      <c r="C1254" s="142">
        <f t="shared" ref="C1254:G1254" si="253">SUM(C1255:C1268)</f>
        <v>204</v>
      </c>
      <c r="D1254" s="142">
        <f t="shared" si="253"/>
        <v>187</v>
      </c>
      <c r="E1254" s="133">
        <f t="shared" si="244"/>
        <v>-17</v>
      </c>
      <c r="F1254" s="134">
        <f t="shared" si="245"/>
        <v>-8.33333333333333</v>
      </c>
      <c r="G1254" s="142">
        <f t="shared" si="253"/>
        <v>187</v>
      </c>
      <c r="IM1254"/>
      <c r="IN1254"/>
      <c r="IO1254"/>
      <c r="IP1254"/>
      <c r="IQ1254"/>
    </row>
    <row r="1255" s="33" customFormat="1" ht="15" customHeight="1" spans="1:251">
      <c r="A1255" s="135">
        <v>2220101</v>
      </c>
      <c r="B1255" s="137" t="s">
        <v>63</v>
      </c>
      <c r="C1255" s="143">
        <v>71</v>
      </c>
      <c r="D1255" s="143">
        <v>70</v>
      </c>
      <c r="E1255" s="133">
        <f t="shared" si="244"/>
        <v>-1</v>
      </c>
      <c r="F1255" s="134">
        <f t="shared" si="245"/>
        <v>-1.40845070422535</v>
      </c>
      <c r="G1255" s="143">
        <v>70</v>
      </c>
      <c r="IM1255"/>
      <c r="IN1255"/>
      <c r="IO1255"/>
      <c r="IP1255"/>
      <c r="IQ1255"/>
    </row>
    <row r="1256" s="33" customFormat="1" ht="15" customHeight="1" spans="1:251">
      <c r="A1256" s="135">
        <v>2220102</v>
      </c>
      <c r="B1256" s="137" t="s">
        <v>64</v>
      </c>
      <c r="C1256" s="143">
        <v>16</v>
      </c>
      <c r="D1256" s="143"/>
      <c r="E1256" s="133">
        <f t="shared" si="244"/>
        <v>-16</v>
      </c>
      <c r="F1256" s="134">
        <f t="shared" si="245"/>
        <v>-100</v>
      </c>
      <c r="G1256" s="143"/>
      <c r="IM1256"/>
      <c r="IN1256"/>
      <c r="IO1256"/>
      <c r="IP1256"/>
      <c r="IQ1256"/>
    </row>
    <row r="1257" s="33" customFormat="1" ht="15" customHeight="1" spans="1:251">
      <c r="A1257" s="135">
        <v>2220103</v>
      </c>
      <c r="B1257" s="137" t="s">
        <v>65</v>
      </c>
      <c r="C1257" s="143"/>
      <c r="D1257" s="143"/>
      <c r="E1257" s="133">
        <f t="shared" si="244"/>
        <v>0</v>
      </c>
      <c r="F1257" s="134">
        <f t="shared" si="245"/>
        <v>0</v>
      </c>
      <c r="G1257" s="143"/>
      <c r="IM1257"/>
      <c r="IN1257"/>
      <c r="IO1257"/>
      <c r="IP1257"/>
      <c r="IQ1257"/>
    </row>
    <row r="1258" s="33" customFormat="1" ht="15" customHeight="1" spans="1:251">
      <c r="A1258" s="135">
        <v>2220104</v>
      </c>
      <c r="B1258" s="137" t="s">
        <v>1031</v>
      </c>
      <c r="C1258" s="143"/>
      <c r="D1258" s="143"/>
      <c r="E1258" s="133">
        <f t="shared" si="244"/>
        <v>0</v>
      </c>
      <c r="F1258" s="134">
        <f t="shared" si="245"/>
        <v>0</v>
      </c>
      <c r="G1258" s="143"/>
      <c r="IM1258"/>
      <c r="IN1258"/>
      <c r="IO1258"/>
      <c r="IP1258"/>
      <c r="IQ1258"/>
    </row>
    <row r="1259" s="33" customFormat="1" ht="15" customHeight="1" spans="1:251">
      <c r="A1259" s="135">
        <v>2220105</v>
      </c>
      <c r="B1259" s="137" t="s">
        <v>1032</v>
      </c>
      <c r="C1259" s="143"/>
      <c r="D1259" s="143"/>
      <c r="E1259" s="133">
        <f t="shared" si="244"/>
        <v>0</v>
      </c>
      <c r="F1259" s="134">
        <f t="shared" si="245"/>
        <v>0</v>
      </c>
      <c r="G1259" s="143"/>
      <c r="IM1259"/>
      <c r="IN1259"/>
      <c r="IO1259"/>
      <c r="IP1259"/>
      <c r="IQ1259"/>
    </row>
    <row r="1260" s="33" customFormat="1" ht="15" customHeight="1" spans="1:251">
      <c r="A1260" s="135">
        <v>2220106</v>
      </c>
      <c r="B1260" s="137" t="s">
        <v>1033</v>
      </c>
      <c r="C1260" s="143"/>
      <c r="D1260" s="143"/>
      <c r="E1260" s="133">
        <f t="shared" si="244"/>
        <v>0</v>
      </c>
      <c r="F1260" s="134">
        <f t="shared" si="245"/>
        <v>0</v>
      </c>
      <c r="G1260" s="143"/>
      <c r="IM1260"/>
      <c r="IN1260"/>
      <c r="IO1260"/>
      <c r="IP1260"/>
      <c r="IQ1260"/>
    </row>
    <row r="1261" s="33" customFormat="1" ht="15" customHeight="1" spans="1:251">
      <c r="A1261" s="135">
        <v>2220107</v>
      </c>
      <c r="B1261" s="137" t="s">
        <v>1034</v>
      </c>
      <c r="C1261" s="143"/>
      <c r="D1261" s="143"/>
      <c r="E1261" s="133">
        <f t="shared" si="244"/>
        <v>0</v>
      </c>
      <c r="F1261" s="134">
        <f t="shared" si="245"/>
        <v>0</v>
      </c>
      <c r="G1261" s="143"/>
      <c r="IM1261"/>
      <c r="IN1261"/>
      <c r="IO1261"/>
      <c r="IP1261"/>
      <c r="IQ1261"/>
    </row>
    <row r="1262" s="33" customFormat="1" ht="15" customHeight="1" spans="1:251">
      <c r="A1262" s="135">
        <v>2220112</v>
      </c>
      <c r="B1262" s="137" t="s">
        <v>1035</v>
      </c>
      <c r="C1262" s="143">
        <v>117</v>
      </c>
      <c r="D1262" s="143">
        <v>83</v>
      </c>
      <c r="E1262" s="133">
        <f t="shared" si="244"/>
        <v>-34</v>
      </c>
      <c r="F1262" s="134">
        <f t="shared" si="245"/>
        <v>-29.0598290598291</v>
      </c>
      <c r="G1262" s="143">
        <v>83</v>
      </c>
      <c r="IM1262"/>
      <c r="IN1262"/>
      <c r="IO1262"/>
      <c r="IP1262"/>
      <c r="IQ1262"/>
    </row>
    <row r="1263" s="33" customFormat="1" ht="15" customHeight="1" spans="1:251">
      <c r="A1263" s="135">
        <v>2220113</v>
      </c>
      <c r="B1263" s="137" t="s">
        <v>1036</v>
      </c>
      <c r="C1263" s="143"/>
      <c r="D1263" s="143"/>
      <c r="E1263" s="133">
        <f t="shared" si="244"/>
        <v>0</v>
      </c>
      <c r="F1263" s="134">
        <f t="shared" si="245"/>
        <v>0</v>
      </c>
      <c r="G1263" s="143"/>
      <c r="IM1263"/>
      <c r="IN1263"/>
      <c r="IO1263"/>
      <c r="IP1263"/>
      <c r="IQ1263"/>
    </row>
    <row r="1264" s="33" customFormat="1" ht="15" customHeight="1" spans="1:251">
      <c r="A1264" s="135">
        <v>2220114</v>
      </c>
      <c r="B1264" s="137" t="s">
        <v>1037</v>
      </c>
      <c r="C1264" s="143"/>
      <c r="D1264" s="143"/>
      <c r="E1264" s="133">
        <f t="shared" si="244"/>
        <v>0</v>
      </c>
      <c r="F1264" s="134">
        <f t="shared" si="245"/>
        <v>0</v>
      </c>
      <c r="G1264" s="143"/>
      <c r="IM1264"/>
      <c r="IN1264"/>
      <c r="IO1264"/>
      <c r="IP1264"/>
      <c r="IQ1264"/>
    </row>
    <row r="1265" s="33" customFormat="1" ht="15" customHeight="1" spans="1:251">
      <c r="A1265" s="135">
        <v>2220115</v>
      </c>
      <c r="B1265" s="137" t="s">
        <v>1038</v>
      </c>
      <c r="C1265" s="143"/>
      <c r="D1265" s="143">
        <v>34</v>
      </c>
      <c r="E1265" s="133">
        <f t="shared" si="244"/>
        <v>34</v>
      </c>
      <c r="F1265" s="134">
        <f t="shared" si="245"/>
        <v>0</v>
      </c>
      <c r="G1265" s="143">
        <v>34</v>
      </c>
      <c r="IM1265"/>
      <c r="IN1265"/>
      <c r="IO1265"/>
      <c r="IP1265"/>
      <c r="IQ1265"/>
    </row>
    <row r="1266" s="33" customFormat="1" ht="15" customHeight="1" spans="1:251">
      <c r="A1266" s="135">
        <v>2220118</v>
      </c>
      <c r="B1266" s="137" t="s">
        <v>1039</v>
      </c>
      <c r="C1266" s="143"/>
      <c r="D1266" s="143"/>
      <c r="E1266" s="133">
        <f t="shared" si="244"/>
        <v>0</v>
      </c>
      <c r="F1266" s="134">
        <f t="shared" si="245"/>
        <v>0</v>
      </c>
      <c r="G1266" s="143"/>
      <c r="IM1266"/>
      <c r="IN1266"/>
      <c r="IO1266"/>
      <c r="IP1266"/>
      <c r="IQ1266"/>
    </row>
    <row r="1267" s="33" customFormat="1" ht="15" customHeight="1" spans="1:251">
      <c r="A1267" s="135">
        <v>2220150</v>
      </c>
      <c r="B1267" s="137" t="s">
        <v>72</v>
      </c>
      <c r="C1267" s="143"/>
      <c r="D1267" s="143"/>
      <c r="E1267" s="133">
        <f t="shared" si="244"/>
        <v>0</v>
      </c>
      <c r="F1267" s="134">
        <f t="shared" si="245"/>
        <v>0</v>
      </c>
      <c r="G1267" s="143"/>
      <c r="IM1267"/>
      <c r="IN1267"/>
      <c r="IO1267"/>
      <c r="IP1267"/>
      <c r="IQ1267"/>
    </row>
    <row r="1268" s="33" customFormat="1" ht="15" customHeight="1" spans="1:251">
      <c r="A1268" s="135">
        <v>2220199</v>
      </c>
      <c r="B1268" s="137" t="s">
        <v>1040</v>
      </c>
      <c r="C1268" s="143"/>
      <c r="D1268" s="143"/>
      <c r="E1268" s="133">
        <f t="shared" si="244"/>
        <v>0</v>
      </c>
      <c r="F1268" s="134">
        <f t="shared" si="245"/>
        <v>0</v>
      </c>
      <c r="G1268" s="143"/>
      <c r="IM1268"/>
      <c r="IN1268"/>
      <c r="IO1268"/>
      <c r="IP1268"/>
      <c r="IQ1268"/>
    </row>
    <row r="1269" s="33" customFormat="1" ht="15" customHeight="1" spans="1:251">
      <c r="A1269" s="135">
        <v>22202</v>
      </c>
      <c r="B1269" s="136" t="s">
        <v>1041</v>
      </c>
      <c r="C1269" s="142">
        <f t="shared" ref="C1269:G1269" si="254">SUM(C1270:C1282)</f>
        <v>0</v>
      </c>
      <c r="D1269" s="142">
        <f t="shared" si="254"/>
        <v>0</v>
      </c>
      <c r="E1269" s="133">
        <f t="shared" si="244"/>
        <v>0</v>
      </c>
      <c r="F1269" s="134">
        <f t="shared" si="245"/>
        <v>0</v>
      </c>
      <c r="G1269" s="142">
        <f t="shared" si="254"/>
        <v>0</v>
      </c>
      <c r="IM1269"/>
      <c r="IN1269"/>
      <c r="IO1269"/>
      <c r="IP1269"/>
      <c r="IQ1269"/>
    </row>
    <row r="1270" s="33" customFormat="1" ht="15" customHeight="1" spans="1:251">
      <c r="A1270" s="135">
        <v>2220201</v>
      </c>
      <c r="B1270" s="137" t="s">
        <v>63</v>
      </c>
      <c r="C1270" s="143"/>
      <c r="D1270" s="143"/>
      <c r="E1270" s="133">
        <f t="shared" si="244"/>
        <v>0</v>
      </c>
      <c r="F1270" s="134">
        <f t="shared" si="245"/>
        <v>0</v>
      </c>
      <c r="G1270" s="143"/>
      <c r="IM1270"/>
      <c r="IN1270"/>
      <c r="IO1270"/>
      <c r="IP1270"/>
      <c r="IQ1270"/>
    </row>
    <row r="1271" s="33" customFormat="1" ht="15" customHeight="1" spans="1:251">
      <c r="A1271" s="135">
        <v>2220202</v>
      </c>
      <c r="B1271" s="137" t="s">
        <v>64</v>
      </c>
      <c r="C1271" s="143"/>
      <c r="D1271" s="143"/>
      <c r="E1271" s="133">
        <f t="shared" si="244"/>
        <v>0</v>
      </c>
      <c r="F1271" s="134">
        <f t="shared" si="245"/>
        <v>0</v>
      </c>
      <c r="G1271" s="143"/>
      <c r="IM1271"/>
      <c r="IN1271"/>
      <c r="IO1271"/>
      <c r="IP1271"/>
      <c r="IQ1271"/>
    </row>
    <row r="1272" s="33" customFormat="1" ht="15" customHeight="1" spans="1:251">
      <c r="A1272" s="135">
        <v>2220203</v>
      </c>
      <c r="B1272" s="137" t="s">
        <v>65</v>
      </c>
      <c r="C1272" s="143"/>
      <c r="D1272" s="143"/>
      <c r="E1272" s="133">
        <f t="shared" si="244"/>
        <v>0</v>
      </c>
      <c r="F1272" s="134">
        <f t="shared" si="245"/>
        <v>0</v>
      </c>
      <c r="G1272" s="143"/>
      <c r="IM1272"/>
      <c r="IN1272"/>
      <c r="IO1272"/>
      <c r="IP1272"/>
      <c r="IQ1272"/>
    </row>
    <row r="1273" s="33" customFormat="1" ht="15" customHeight="1" spans="1:251">
      <c r="A1273" s="135">
        <v>2220204</v>
      </c>
      <c r="B1273" s="137" t="s">
        <v>1042</v>
      </c>
      <c r="C1273" s="143"/>
      <c r="D1273" s="143"/>
      <c r="E1273" s="133">
        <f t="shared" si="244"/>
        <v>0</v>
      </c>
      <c r="F1273" s="134">
        <f t="shared" si="245"/>
        <v>0</v>
      </c>
      <c r="G1273" s="143"/>
      <c r="IM1273"/>
      <c r="IN1273"/>
      <c r="IO1273"/>
      <c r="IP1273"/>
      <c r="IQ1273"/>
    </row>
    <row r="1274" s="33" customFormat="1" ht="15" customHeight="1" spans="1:251">
      <c r="A1274" s="135">
        <v>2220205</v>
      </c>
      <c r="B1274" s="137" t="s">
        <v>1043</v>
      </c>
      <c r="C1274" s="143"/>
      <c r="D1274" s="143"/>
      <c r="E1274" s="133">
        <f t="shared" si="244"/>
        <v>0</v>
      </c>
      <c r="F1274" s="134">
        <f t="shared" si="245"/>
        <v>0</v>
      </c>
      <c r="G1274" s="143"/>
      <c r="IM1274"/>
      <c r="IN1274"/>
      <c r="IO1274"/>
      <c r="IP1274"/>
      <c r="IQ1274"/>
    </row>
    <row r="1275" s="33" customFormat="1" ht="15" customHeight="1" spans="1:251">
      <c r="A1275" s="135">
        <v>2220206</v>
      </c>
      <c r="B1275" s="137" t="s">
        <v>1044</v>
      </c>
      <c r="C1275" s="143"/>
      <c r="D1275" s="143"/>
      <c r="E1275" s="133">
        <f t="shared" si="244"/>
        <v>0</v>
      </c>
      <c r="F1275" s="134">
        <f t="shared" si="245"/>
        <v>0</v>
      </c>
      <c r="G1275" s="143"/>
      <c r="IM1275"/>
      <c r="IN1275"/>
      <c r="IO1275"/>
      <c r="IP1275"/>
      <c r="IQ1275"/>
    </row>
    <row r="1276" s="33" customFormat="1" ht="15" customHeight="1" spans="1:251">
      <c r="A1276" s="135">
        <v>2220207</v>
      </c>
      <c r="B1276" s="137" t="s">
        <v>1045</v>
      </c>
      <c r="C1276" s="143"/>
      <c r="D1276" s="143"/>
      <c r="E1276" s="133">
        <f t="shared" si="244"/>
        <v>0</v>
      </c>
      <c r="F1276" s="134">
        <f t="shared" si="245"/>
        <v>0</v>
      </c>
      <c r="G1276" s="143"/>
      <c r="IM1276"/>
      <c r="IN1276"/>
      <c r="IO1276"/>
      <c r="IP1276"/>
      <c r="IQ1276"/>
    </row>
    <row r="1277" s="33" customFormat="1" ht="15" customHeight="1" spans="1:251">
      <c r="A1277" s="135">
        <v>2220209</v>
      </c>
      <c r="B1277" s="137" t="s">
        <v>1046</v>
      </c>
      <c r="C1277" s="143"/>
      <c r="D1277" s="143"/>
      <c r="E1277" s="133">
        <f t="shared" si="244"/>
        <v>0</v>
      </c>
      <c r="F1277" s="134">
        <f t="shared" si="245"/>
        <v>0</v>
      </c>
      <c r="G1277" s="143"/>
      <c r="IM1277"/>
      <c r="IN1277"/>
      <c r="IO1277"/>
      <c r="IP1277"/>
      <c r="IQ1277"/>
    </row>
    <row r="1278" s="33" customFormat="1" ht="15" customHeight="1" spans="1:251">
      <c r="A1278" s="135">
        <v>2220210</v>
      </c>
      <c r="B1278" s="137" t="s">
        <v>1047</v>
      </c>
      <c r="C1278" s="143"/>
      <c r="D1278" s="143"/>
      <c r="E1278" s="133">
        <f t="shared" si="244"/>
        <v>0</v>
      </c>
      <c r="F1278" s="134">
        <f t="shared" si="245"/>
        <v>0</v>
      </c>
      <c r="G1278" s="143"/>
      <c r="IM1278"/>
      <c r="IN1278"/>
      <c r="IO1278"/>
      <c r="IP1278"/>
      <c r="IQ1278"/>
    </row>
    <row r="1279" s="33" customFormat="1" ht="15" customHeight="1" spans="1:251">
      <c r="A1279" s="135">
        <v>2220211</v>
      </c>
      <c r="B1279" s="137" t="s">
        <v>1048</v>
      </c>
      <c r="C1279" s="143"/>
      <c r="D1279" s="143"/>
      <c r="E1279" s="133">
        <f t="shared" si="244"/>
        <v>0</v>
      </c>
      <c r="F1279" s="134">
        <f t="shared" si="245"/>
        <v>0</v>
      </c>
      <c r="G1279" s="143"/>
      <c r="IM1279"/>
      <c r="IN1279"/>
      <c r="IO1279"/>
      <c r="IP1279"/>
      <c r="IQ1279"/>
    </row>
    <row r="1280" s="33" customFormat="1" ht="15" customHeight="1" spans="1:251">
      <c r="A1280" s="135">
        <v>2220212</v>
      </c>
      <c r="B1280" s="137" t="s">
        <v>1049</v>
      </c>
      <c r="C1280" s="143"/>
      <c r="D1280" s="143"/>
      <c r="E1280" s="133">
        <f t="shared" ref="E1280:E1343" si="255">D1280-C1280</f>
        <v>0</v>
      </c>
      <c r="F1280" s="134">
        <f t="shared" ref="F1280:F1343" si="256">IF(C1280=0,,E1280/C1280*100)</f>
        <v>0</v>
      </c>
      <c r="G1280" s="143"/>
      <c r="IM1280"/>
      <c r="IN1280"/>
      <c r="IO1280"/>
      <c r="IP1280"/>
      <c r="IQ1280"/>
    </row>
    <row r="1281" s="33" customFormat="1" ht="15" customHeight="1" spans="1:251">
      <c r="A1281" s="135">
        <v>2220250</v>
      </c>
      <c r="B1281" s="137" t="s">
        <v>72</v>
      </c>
      <c r="C1281" s="143"/>
      <c r="D1281" s="143"/>
      <c r="E1281" s="133">
        <f t="shared" si="255"/>
        <v>0</v>
      </c>
      <c r="F1281" s="134">
        <f t="shared" si="256"/>
        <v>0</v>
      </c>
      <c r="G1281" s="143"/>
      <c r="IM1281"/>
      <c r="IN1281"/>
      <c r="IO1281"/>
      <c r="IP1281"/>
      <c r="IQ1281"/>
    </row>
    <row r="1282" s="33" customFormat="1" ht="15" customHeight="1" spans="1:251">
      <c r="A1282" s="135">
        <v>2220299</v>
      </c>
      <c r="B1282" s="137" t="s">
        <v>1050</v>
      </c>
      <c r="C1282" s="143"/>
      <c r="D1282" s="143"/>
      <c r="E1282" s="133">
        <f t="shared" si="255"/>
        <v>0</v>
      </c>
      <c r="F1282" s="134">
        <f t="shared" si="256"/>
        <v>0</v>
      </c>
      <c r="G1282" s="143"/>
      <c r="IM1282"/>
      <c r="IN1282"/>
      <c r="IO1282"/>
      <c r="IP1282"/>
      <c r="IQ1282"/>
    </row>
    <row r="1283" s="33" customFormat="1" ht="15" customHeight="1" spans="1:251">
      <c r="A1283" s="135">
        <v>22203</v>
      </c>
      <c r="B1283" s="136" t="s">
        <v>1051</v>
      </c>
      <c r="C1283" s="142">
        <f t="shared" ref="C1283:G1283" si="257">SUM(C1284:C1287)</f>
        <v>0</v>
      </c>
      <c r="D1283" s="142">
        <f t="shared" si="257"/>
        <v>0</v>
      </c>
      <c r="E1283" s="133">
        <f t="shared" si="255"/>
        <v>0</v>
      </c>
      <c r="F1283" s="134">
        <f t="shared" si="256"/>
        <v>0</v>
      </c>
      <c r="G1283" s="142">
        <f t="shared" si="257"/>
        <v>0</v>
      </c>
      <c r="IM1283"/>
      <c r="IN1283"/>
      <c r="IO1283"/>
      <c r="IP1283"/>
      <c r="IQ1283"/>
    </row>
    <row r="1284" s="33" customFormat="1" ht="15" customHeight="1" spans="1:251">
      <c r="A1284" s="135">
        <v>2220301</v>
      </c>
      <c r="B1284" s="137" t="s">
        <v>1052</v>
      </c>
      <c r="C1284" s="143"/>
      <c r="D1284" s="143"/>
      <c r="E1284" s="133">
        <f t="shared" si="255"/>
        <v>0</v>
      </c>
      <c r="F1284" s="134">
        <f t="shared" si="256"/>
        <v>0</v>
      </c>
      <c r="G1284" s="143"/>
      <c r="IM1284"/>
      <c r="IN1284"/>
      <c r="IO1284"/>
      <c r="IP1284"/>
      <c r="IQ1284"/>
    </row>
    <row r="1285" s="33" customFormat="1" ht="15" customHeight="1" spans="1:251">
      <c r="A1285" s="135">
        <v>2220303</v>
      </c>
      <c r="B1285" s="137" t="s">
        <v>1053</v>
      </c>
      <c r="C1285" s="143"/>
      <c r="D1285" s="143"/>
      <c r="E1285" s="133">
        <f t="shared" si="255"/>
        <v>0</v>
      </c>
      <c r="F1285" s="134">
        <f t="shared" si="256"/>
        <v>0</v>
      </c>
      <c r="G1285" s="143"/>
      <c r="IM1285"/>
      <c r="IN1285"/>
      <c r="IO1285"/>
      <c r="IP1285"/>
      <c r="IQ1285"/>
    </row>
    <row r="1286" s="33" customFormat="1" ht="15" customHeight="1" spans="1:251">
      <c r="A1286" s="135">
        <v>2220304</v>
      </c>
      <c r="B1286" s="137" t="s">
        <v>1054</v>
      </c>
      <c r="C1286" s="143"/>
      <c r="D1286" s="143"/>
      <c r="E1286" s="133">
        <f t="shared" si="255"/>
        <v>0</v>
      </c>
      <c r="F1286" s="134">
        <f t="shared" si="256"/>
        <v>0</v>
      </c>
      <c r="G1286" s="143"/>
      <c r="IM1286"/>
      <c r="IN1286"/>
      <c r="IO1286"/>
      <c r="IP1286"/>
      <c r="IQ1286"/>
    </row>
    <row r="1287" s="33" customFormat="1" ht="15" customHeight="1" spans="1:251">
      <c r="A1287" s="135">
        <v>2220399</v>
      </c>
      <c r="B1287" s="137" t="s">
        <v>1055</v>
      </c>
      <c r="C1287" s="143"/>
      <c r="D1287" s="143"/>
      <c r="E1287" s="133">
        <f t="shared" si="255"/>
        <v>0</v>
      </c>
      <c r="F1287" s="134">
        <f t="shared" si="256"/>
        <v>0</v>
      </c>
      <c r="G1287" s="143"/>
      <c r="IM1287"/>
      <c r="IN1287"/>
      <c r="IO1287"/>
      <c r="IP1287"/>
      <c r="IQ1287"/>
    </row>
    <row r="1288" s="33" customFormat="1" ht="15" customHeight="1" spans="1:251">
      <c r="A1288" s="135">
        <v>22204</v>
      </c>
      <c r="B1288" s="136" t="s">
        <v>1056</v>
      </c>
      <c r="C1288" s="142">
        <f t="shared" ref="C1288:G1288" si="258">SUM(C1289:C1293)</f>
        <v>0</v>
      </c>
      <c r="D1288" s="142">
        <f t="shared" si="258"/>
        <v>0</v>
      </c>
      <c r="E1288" s="133">
        <f t="shared" si="255"/>
        <v>0</v>
      </c>
      <c r="F1288" s="134">
        <f t="shared" si="256"/>
        <v>0</v>
      </c>
      <c r="G1288" s="142">
        <f t="shared" si="258"/>
        <v>0</v>
      </c>
      <c r="IM1288"/>
      <c r="IN1288"/>
      <c r="IO1288"/>
      <c r="IP1288"/>
      <c r="IQ1288"/>
    </row>
    <row r="1289" s="33" customFormat="1" ht="15" customHeight="1" spans="1:251">
      <c r="A1289" s="135">
        <v>2220401</v>
      </c>
      <c r="B1289" s="137" t="s">
        <v>1057</v>
      </c>
      <c r="C1289" s="143"/>
      <c r="D1289" s="143"/>
      <c r="E1289" s="133">
        <f t="shared" si="255"/>
        <v>0</v>
      </c>
      <c r="F1289" s="134">
        <f t="shared" si="256"/>
        <v>0</v>
      </c>
      <c r="G1289" s="143"/>
      <c r="IM1289"/>
      <c r="IN1289"/>
      <c r="IO1289"/>
      <c r="IP1289"/>
      <c r="IQ1289"/>
    </row>
    <row r="1290" s="33" customFormat="1" ht="15" customHeight="1" spans="1:251">
      <c r="A1290" s="135">
        <v>2220402</v>
      </c>
      <c r="B1290" s="137" t="s">
        <v>1058</v>
      </c>
      <c r="C1290" s="143"/>
      <c r="D1290" s="143"/>
      <c r="E1290" s="133">
        <f t="shared" si="255"/>
        <v>0</v>
      </c>
      <c r="F1290" s="134">
        <f t="shared" si="256"/>
        <v>0</v>
      </c>
      <c r="G1290" s="143"/>
      <c r="IM1290"/>
      <c r="IN1290"/>
      <c r="IO1290"/>
      <c r="IP1290"/>
      <c r="IQ1290"/>
    </row>
    <row r="1291" s="33" customFormat="1" ht="15" customHeight="1" spans="1:251">
      <c r="A1291" s="135">
        <v>2220403</v>
      </c>
      <c r="B1291" s="137" t="s">
        <v>1059</v>
      </c>
      <c r="C1291" s="143"/>
      <c r="D1291" s="143"/>
      <c r="E1291" s="133">
        <f t="shared" si="255"/>
        <v>0</v>
      </c>
      <c r="F1291" s="134">
        <f t="shared" si="256"/>
        <v>0</v>
      </c>
      <c r="G1291" s="143"/>
      <c r="IM1291"/>
      <c r="IN1291"/>
      <c r="IO1291"/>
      <c r="IP1291"/>
      <c r="IQ1291"/>
    </row>
    <row r="1292" s="33" customFormat="1" ht="15" customHeight="1" spans="1:251">
      <c r="A1292" s="135">
        <v>2220404</v>
      </c>
      <c r="B1292" s="137" t="s">
        <v>1060</v>
      </c>
      <c r="C1292" s="143"/>
      <c r="D1292" s="143"/>
      <c r="E1292" s="133">
        <f t="shared" si="255"/>
        <v>0</v>
      </c>
      <c r="F1292" s="134">
        <f t="shared" si="256"/>
        <v>0</v>
      </c>
      <c r="G1292" s="143"/>
      <c r="IM1292"/>
      <c r="IN1292"/>
      <c r="IO1292"/>
      <c r="IP1292"/>
      <c r="IQ1292"/>
    </row>
    <row r="1293" s="33" customFormat="1" ht="15" customHeight="1" spans="1:251">
      <c r="A1293" s="135">
        <v>2220499</v>
      </c>
      <c r="B1293" s="137" t="s">
        <v>1061</v>
      </c>
      <c r="C1293" s="143"/>
      <c r="D1293" s="143"/>
      <c r="E1293" s="133">
        <f t="shared" si="255"/>
        <v>0</v>
      </c>
      <c r="F1293" s="134">
        <f t="shared" si="256"/>
        <v>0</v>
      </c>
      <c r="G1293" s="143"/>
      <c r="IM1293"/>
      <c r="IN1293"/>
      <c r="IO1293"/>
      <c r="IP1293"/>
      <c r="IQ1293"/>
    </row>
    <row r="1294" s="33" customFormat="1" ht="15" customHeight="1" spans="1:251">
      <c r="A1294" s="135">
        <v>22205</v>
      </c>
      <c r="B1294" s="136" t="s">
        <v>1062</v>
      </c>
      <c r="C1294" s="142">
        <f t="shared" ref="C1294:G1294" si="259">SUM(C1295:C1305)</f>
        <v>0</v>
      </c>
      <c r="D1294" s="142">
        <f t="shared" si="259"/>
        <v>0</v>
      </c>
      <c r="E1294" s="133">
        <f t="shared" si="255"/>
        <v>0</v>
      </c>
      <c r="F1294" s="134">
        <f t="shared" si="256"/>
        <v>0</v>
      </c>
      <c r="G1294" s="142">
        <f t="shared" si="259"/>
        <v>0</v>
      </c>
      <c r="IM1294"/>
      <c r="IN1294"/>
      <c r="IO1294"/>
      <c r="IP1294"/>
      <c r="IQ1294"/>
    </row>
    <row r="1295" s="33" customFormat="1" ht="15" customHeight="1" spans="1:251">
      <c r="A1295" s="135">
        <v>2220501</v>
      </c>
      <c r="B1295" s="137" t="s">
        <v>1063</v>
      </c>
      <c r="C1295" s="143"/>
      <c r="D1295" s="143"/>
      <c r="E1295" s="133">
        <f t="shared" si="255"/>
        <v>0</v>
      </c>
      <c r="F1295" s="134">
        <f t="shared" si="256"/>
        <v>0</v>
      </c>
      <c r="G1295" s="143"/>
      <c r="IM1295"/>
      <c r="IN1295"/>
      <c r="IO1295"/>
      <c r="IP1295"/>
      <c r="IQ1295"/>
    </row>
    <row r="1296" s="33" customFormat="1" ht="15" customHeight="1" spans="1:251">
      <c r="A1296" s="135">
        <v>2220502</v>
      </c>
      <c r="B1296" s="137" t="s">
        <v>1064</v>
      </c>
      <c r="C1296" s="143"/>
      <c r="D1296" s="143"/>
      <c r="E1296" s="133">
        <f t="shared" si="255"/>
        <v>0</v>
      </c>
      <c r="F1296" s="134">
        <f t="shared" si="256"/>
        <v>0</v>
      </c>
      <c r="G1296" s="143"/>
      <c r="IM1296"/>
      <c r="IN1296"/>
      <c r="IO1296"/>
      <c r="IP1296"/>
      <c r="IQ1296"/>
    </row>
    <row r="1297" s="33" customFormat="1" ht="15" customHeight="1" spans="1:251">
      <c r="A1297" s="135">
        <v>2220503</v>
      </c>
      <c r="B1297" s="137" t="s">
        <v>1065</v>
      </c>
      <c r="C1297" s="143"/>
      <c r="D1297" s="143"/>
      <c r="E1297" s="133">
        <f t="shared" si="255"/>
        <v>0</v>
      </c>
      <c r="F1297" s="134">
        <f t="shared" si="256"/>
        <v>0</v>
      </c>
      <c r="G1297" s="143"/>
      <c r="IM1297"/>
      <c r="IN1297"/>
      <c r="IO1297"/>
      <c r="IP1297"/>
      <c r="IQ1297"/>
    </row>
    <row r="1298" s="33" customFormat="1" ht="15" customHeight="1" spans="1:251">
      <c r="A1298" s="135">
        <v>2220504</v>
      </c>
      <c r="B1298" s="137" t="s">
        <v>1066</v>
      </c>
      <c r="C1298" s="143"/>
      <c r="D1298" s="143"/>
      <c r="E1298" s="133">
        <f t="shared" si="255"/>
        <v>0</v>
      </c>
      <c r="F1298" s="134">
        <f t="shared" si="256"/>
        <v>0</v>
      </c>
      <c r="G1298" s="143"/>
      <c r="IM1298"/>
      <c r="IN1298"/>
      <c r="IO1298"/>
      <c r="IP1298"/>
      <c r="IQ1298"/>
    </row>
    <row r="1299" s="33" customFormat="1" ht="15" customHeight="1" spans="1:251">
      <c r="A1299" s="135">
        <v>2220505</v>
      </c>
      <c r="B1299" s="137" t="s">
        <v>1067</v>
      </c>
      <c r="C1299" s="143"/>
      <c r="D1299" s="143"/>
      <c r="E1299" s="133">
        <f t="shared" si="255"/>
        <v>0</v>
      </c>
      <c r="F1299" s="134">
        <f t="shared" si="256"/>
        <v>0</v>
      </c>
      <c r="G1299" s="143"/>
      <c r="IM1299"/>
      <c r="IN1299"/>
      <c r="IO1299"/>
      <c r="IP1299"/>
      <c r="IQ1299"/>
    </row>
    <row r="1300" s="33" customFormat="1" ht="15" customHeight="1" spans="1:251">
      <c r="A1300" s="135">
        <v>2220506</v>
      </c>
      <c r="B1300" s="137" t="s">
        <v>1068</v>
      </c>
      <c r="C1300" s="143"/>
      <c r="D1300" s="143"/>
      <c r="E1300" s="133">
        <f t="shared" si="255"/>
        <v>0</v>
      </c>
      <c r="F1300" s="134">
        <f t="shared" si="256"/>
        <v>0</v>
      </c>
      <c r="G1300" s="143"/>
      <c r="IM1300"/>
      <c r="IN1300"/>
      <c r="IO1300"/>
      <c r="IP1300"/>
      <c r="IQ1300"/>
    </row>
    <row r="1301" s="33" customFormat="1" ht="15" customHeight="1" spans="1:251">
      <c r="A1301" s="135">
        <v>2220507</v>
      </c>
      <c r="B1301" s="137" t="s">
        <v>1069</v>
      </c>
      <c r="C1301" s="143"/>
      <c r="D1301" s="143"/>
      <c r="E1301" s="133">
        <f t="shared" si="255"/>
        <v>0</v>
      </c>
      <c r="F1301" s="134">
        <f t="shared" si="256"/>
        <v>0</v>
      </c>
      <c r="G1301" s="143"/>
      <c r="IM1301"/>
      <c r="IN1301"/>
      <c r="IO1301"/>
      <c r="IP1301"/>
      <c r="IQ1301"/>
    </row>
    <row r="1302" s="33" customFormat="1" ht="15" customHeight="1" spans="1:251">
      <c r="A1302" s="135">
        <v>2220508</v>
      </c>
      <c r="B1302" s="137" t="s">
        <v>1070</v>
      </c>
      <c r="C1302" s="143"/>
      <c r="D1302" s="143"/>
      <c r="E1302" s="133">
        <f t="shared" si="255"/>
        <v>0</v>
      </c>
      <c r="F1302" s="134">
        <f t="shared" si="256"/>
        <v>0</v>
      </c>
      <c r="G1302" s="143"/>
      <c r="IM1302"/>
      <c r="IN1302"/>
      <c r="IO1302"/>
      <c r="IP1302"/>
      <c r="IQ1302"/>
    </row>
    <row r="1303" s="33" customFormat="1" ht="15" customHeight="1" spans="1:251">
      <c r="A1303" s="135">
        <v>2220509</v>
      </c>
      <c r="B1303" s="137" t="s">
        <v>1071</v>
      </c>
      <c r="C1303" s="143"/>
      <c r="D1303" s="143"/>
      <c r="E1303" s="133">
        <f t="shared" si="255"/>
        <v>0</v>
      </c>
      <c r="F1303" s="134">
        <f t="shared" si="256"/>
        <v>0</v>
      </c>
      <c r="G1303" s="143"/>
      <c r="IM1303"/>
      <c r="IN1303"/>
      <c r="IO1303"/>
      <c r="IP1303"/>
      <c r="IQ1303"/>
    </row>
    <row r="1304" s="33" customFormat="1" ht="15" customHeight="1" spans="1:251">
      <c r="A1304" s="135">
        <v>2220510</v>
      </c>
      <c r="B1304" s="137" t="s">
        <v>1072</v>
      </c>
      <c r="C1304" s="143"/>
      <c r="D1304" s="143"/>
      <c r="E1304" s="133">
        <f t="shared" si="255"/>
        <v>0</v>
      </c>
      <c r="F1304" s="134">
        <f t="shared" si="256"/>
        <v>0</v>
      </c>
      <c r="G1304" s="143"/>
      <c r="IM1304"/>
      <c r="IN1304"/>
      <c r="IO1304"/>
      <c r="IP1304"/>
      <c r="IQ1304"/>
    </row>
    <row r="1305" s="33" customFormat="1" ht="15" customHeight="1" spans="1:251">
      <c r="A1305" s="135">
        <v>2220599</v>
      </c>
      <c r="B1305" s="137" t="s">
        <v>1073</v>
      </c>
      <c r="C1305" s="143"/>
      <c r="D1305" s="143"/>
      <c r="E1305" s="133">
        <f t="shared" si="255"/>
        <v>0</v>
      </c>
      <c r="F1305" s="134">
        <f t="shared" si="256"/>
        <v>0</v>
      </c>
      <c r="G1305" s="143"/>
      <c r="IM1305"/>
      <c r="IN1305"/>
      <c r="IO1305"/>
      <c r="IP1305"/>
      <c r="IQ1305"/>
    </row>
    <row r="1306" s="33" customFormat="1" ht="15" customHeight="1" spans="1:251">
      <c r="A1306" s="135">
        <v>224</v>
      </c>
      <c r="B1306" s="136" t="s">
        <v>1074</v>
      </c>
      <c r="C1306" s="138">
        <f t="shared" ref="C1306:G1306" si="260">C1307+C1319+C1325+C1331+C1339+C1352+C1356+C1362</f>
        <v>1292</v>
      </c>
      <c r="D1306" s="138">
        <f t="shared" si="260"/>
        <v>1263</v>
      </c>
      <c r="E1306" s="133">
        <f t="shared" si="255"/>
        <v>-29</v>
      </c>
      <c r="F1306" s="134">
        <f t="shared" si="256"/>
        <v>-2.24458204334365</v>
      </c>
      <c r="G1306" s="138">
        <f t="shared" si="260"/>
        <v>1263</v>
      </c>
      <c r="IM1306"/>
      <c r="IN1306"/>
      <c r="IO1306"/>
      <c r="IP1306"/>
      <c r="IQ1306"/>
    </row>
    <row r="1307" s="33" customFormat="1" ht="15" customHeight="1" spans="1:251">
      <c r="A1307" s="135">
        <v>22401</v>
      </c>
      <c r="B1307" s="136" t="s">
        <v>1075</v>
      </c>
      <c r="C1307" s="138">
        <f t="shared" ref="C1307:G1307" si="261">SUM(C1308:C1318)</f>
        <v>0</v>
      </c>
      <c r="D1307" s="138">
        <f t="shared" si="261"/>
        <v>0</v>
      </c>
      <c r="E1307" s="133">
        <f t="shared" si="255"/>
        <v>0</v>
      </c>
      <c r="F1307" s="134">
        <f t="shared" si="256"/>
        <v>0</v>
      </c>
      <c r="G1307" s="138">
        <f t="shared" si="261"/>
        <v>0</v>
      </c>
      <c r="IM1307"/>
      <c r="IN1307"/>
      <c r="IO1307"/>
      <c r="IP1307"/>
      <c r="IQ1307"/>
    </row>
    <row r="1308" s="33" customFormat="1" ht="15" customHeight="1" spans="1:251">
      <c r="A1308" s="135">
        <v>2240101</v>
      </c>
      <c r="B1308" s="137" t="s">
        <v>63</v>
      </c>
      <c r="C1308" s="143"/>
      <c r="D1308" s="143"/>
      <c r="E1308" s="133">
        <f t="shared" si="255"/>
        <v>0</v>
      </c>
      <c r="F1308" s="134">
        <f t="shared" si="256"/>
        <v>0</v>
      </c>
      <c r="G1308" s="143"/>
      <c r="IM1308"/>
      <c r="IN1308"/>
      <c r="IO1308"/>
      <c r="IP1308"/>
      <c r="IQ1308"/>
    </row>
    <row r="1309" s="33" customFormat="1" ht="15" customHeight="1" spans="1:251">
      <c r="A1309" s="135">
        <v>2240102</v>
      </c>
      <c r="B1309" s="137" t="s">
        <v>64</v>
      </c>
      <c r="C1309" s="143"/>
      <c r="D1309" s="143"/>
      <c r="E1309" s="133">
        <f t="shared" si="255"/>
        <v>0</v>
      </c>
      <c r="F1309" s="134">
        <f t="shared" si="256"/>
        <v>0</v>
      </c>
      <c r="G1309" s="143"/>
      <c r="IM1309"/>
      <c r="IN1309"/>
      <c r="IO1309"/>
      <c r="IP1309"/>
      <c r="IQ1309"/>
    </row>
    <row r="1310" s="33" customFormat="1" ht="15" customHeight="1" spans="1:251">
      <c r="A1310" s="135">
        <v>2240103</v>
      </c>
      <c r="B1310" s="137" t="s">
        <v>65</v>
      </c>
      <c r="C1310" s="143"/>
      <c r="D1310" s="143"/>
      <c r="E1310" s="133">
        <f t="shared" si="255"/>
        <v>0</v>
      </c>
      <c r="F1310" s="134">
        <f t="shared" si="256"/>
        <v>0</v>
      </c>
      <c r="G1310" s="143"/>
      <c r="IM1310"/>
      <c r="IN1310"/>
      <c r="IO1310"/>
      <c r="IP1310"/>
      <c r="IQ1310"/>
    </row>
    <row r="1311" s="33" customFormat="1" ht="15" customHeight="1" spans="1:251">
      <c r="A1311" s="135">
        <v>2240104</v>
      </c>
      <c r="B1311" s="137" t="s">
        <v>1076</v>
      </c>
      <c r="C1311" s="143"/>
      <c r="D1311" s="143"/>
      <c r="E1311" s="133">
        <f t="shared" si="255"/>
        <v>0</v>
      </c>
      <c r="F1311" s="134">
        <f t="shared" si="256"/>
        <v>0</v>
      </c>
      <c r="G1311" s="143"/>
      <c r="IM1311"/>
      <c r="IN1311"/>
      <c r="IO1311"/>
      <c r="IP1311"/>
      <c r="IQ1311"/>
    </row>
    <row r="1312" s="33" customFormat="1" ht="15" customHeight="1" spans="1:251">
      <c r="A1312" s="135">
        <v>2240105</v>
      </c>
      <c r="B1312" s="137" t="s">
        <v>1077</v>
      </c>
      <c r="C1312" s="143"/>
      <c r="D1312" s="143"/>
      <c r="E1312" s="133">
        <f t="shared" si="255"/>
        <v>0</v>
      </c>
      <c r="F1312" s="134">
        <f t="shared" si="256"/>
        <v>0</v>
      </c>
      <c r="G1312" s="143"/>
      <c r="IM1312"/>
      <c r="IN1312"/>
      <c r="IO1312"/>
      <c r="IP1312"/>
      <c r="IQ1312"/>
    </row>
    <row r="1313" s="33" customFormat="1" ht="15" customHeight="1" spans="1:251">
      <c r="A1313" s="135">
        <v>2240106</v>
      </c>
      <c r="B1313" s="137" t="s">
        <v>1078</v>
      </c>
      <c r="C1313" s="143"/>
      <c r="D1313" s="143"/>
      <c r="E1313" s="133">
        <f t="shared" si="255"/>
        <v>0</v>
      </c>
      <c r="F1313" s="134">
        <f t="shared" si="256"/>
        <v>0</v>
      </c>
      <c r="G1313" s="143"/>
      <c r="IM1313"/>
      <c r="IN1313"/>
      <c r="IO1313"/>
      <c r="IP1313"/>
      <c r="IQ1313"/>
    </row>
    <row r="1314" s="33" customFormat="1" ht="15" customHeight="1" spans="1:251">
      <c r="A1314" s="135">
        <v>2240107</v>
      </c>
      <c r="B1314" s="137" t="s">
        <v>1079</v>
      </c>
      <c r="C1314" s="143"/>
      <c r="D1314" s="143"/>
      <c r="E1314" s="133">
        <f t="shared" si="255"/>
        <v>0</v>
      </c>
      <c r="F1314" s="134">
        <f t="shared" si="256"/>
        <v>0</v>
      </c>
      <c r="G1314" s="143"/>
      <c r="IM1314"/>
      <c r="IN1314"/>
      <c r="IO1314"/>
      <c r="IP1314"/>
      <c r="IQ1314"/>
    </row>
    <row r="1315" s="33" customFormat="1" ht="15" customHeight="1" spans="1:251">
      <c r="A1315" s="135">
        <v>2240108</v>
      </c>
      <c r="B1315" s="137" t="s">
        <v>1080</v>
      </c>
      <c r="C1315" s="143"/>
      <c r="D1315" s="143"/>
      <c r="E1315" s="133">
        <f t="shared" si="255"/>
        <v>0</v>
      </c>
      <c r="F1315" s="134">
        <f t="shared" si="256"/>
        <v>0</v>
      </c>
      <c r="G1315" s="143"/>
      <c r="IM1315"/>
      <c r="IN1315"/>
      <c r="IO1315"/>
      <c r="IP1315"/>
      <c r="IQ1315"/>
    </row>
    <row r="1316" s="33" customFormat="1" ht="15" customHeight="1" spans="1:251">
      <c r="A1316" s="135">
        <v>2240109</v>
      </c>
      <c r="B1316" s="137" t="s">
        <v>1081</v>
      </c>
      <c r="C1316" s="143"/>
      <c r="D1316" s="143"/>
      <c r="E1316" s="133">
        <f t="shared" si="255"/>
        <v>0</v>
      </c>
      <c r="F1316" s="134">
        <f t="shared" si="256"/>
        <v>0</v>
      </c>
      <c r="G1316" s="143"/>
      <c r="IM1316"/>
      <c r="IN1316"/>
      <c r="IO1316"/>
      <c r="IP1316"/>
      <c r="IQ1316"/>
    </row>
    <row r="1317" s="33" customFormat="1" ht="15" customHeight="1" spans="1:251">
      <c r="A1317" s="135">
        <v>2240150</v>
      </c>
      <c r="B1317" s="137" t="s">
        <v>72</v>
      </c>
      <c r="C1317" s="143"/>
      <c r="D1317" s="143"/>
      <c r="E1317" s="133">
        <f t="shared" si="255"/>
        <v>0</v>
      </c>
      <c r="F1317" s="134">
        <f t="shared" si="256"/>
        <v>0</v>
      </c>
      <c r="G1317" s="143"/>
      <c r="IM1317"/>
      <c r="IN1317"/>
      <c r="IO1317"/>
      <c r="IP1317"/>
      <c r="IQ1317"/>
    </row>
    <row r="1318" s="33" customFormat="1" ht="15" customHeight="1" spans="1:251">
      <c r="A1318" s="135">
        <v>2240199</v>
      </c>
      <c r="B1318" s="137" t="s">
        <v>1082</v>
      </c>
      <c r="C1318" s="143"/>
      <c r="D1318" s="143"/>
      <c r="E1318" s="133">
        <f t="shared" si="255"/>
        <v>0</v>
      </c>
      <c r="F1318" s="134">
        <f t="shared" si="256"/>
        <v>0</v>
      </c>
      <c r="G1318" s="143"/>
      <c r="IM1318"/>
      <c r="IN1318"/>
      <c r="IO1318"/>
      <c r="IP1318"/>
      <c r="IQ1318"/>
    </row>
    <row r="1319" s="33" customFormat="1" ht="15" customHeight="1" spans="1:251">
      <c r="A1319" s="135">
        <v>22402</v>
      </c>
      <c r="B1319" s="136" t="s">
        <v>1083</v>
      </c>
      <c r="C1319" s="138">
        <f t="shared" ref="C1319:G1319" si="262">SUM(C1320:C1324)</f>
        <v>323</v>
      </c>
      <c r="D1319" s="138">
        <f t="shared" si="262"/>
        <v>308</v>
      </c>
      <c r="E1319" s="133">
        <f t="shared" si="255"/>
        <v>-15</v>
      </c>
      <c r="F1319" s="134">
        <f t="shared" si="256"/>
        <v>-4.64396284829721</v>
      </c>
      <c r="G1319" s="138">
        <f t="shared" si="262"/>
        <v>308</v>
      </c>
      <c r="IM1319"/>
      <c r="IN1319"/>
      <c r="IO1319"/>
      <c r="IP1319"/>
      <c r="IQ1319"/>
    </row>
    <row r="1320" s="33" customFormat="1" ht="15" customHeight="1" spans="1:251">
      <c r="A1320" s="135">
        <v>2240201</v>
      </c>
      <c r="B1320" s="137" t="s">
        <v>63</v>
      </c>
      <c r="C1320" s="149"/>
      <c r="D1320" s="149"/>
      <c r="E1320" s="133">
        <f t="shared" si="255"/>
        <v>0</v>
      </c>
      <c r="F1320" s="134">
        <f t="shared" si="256"/>
        <v>0</v>
      </c>
      <c r="G1320" s="149"/>
      <c r="IM1320"/>
      <c r="IN1320"/>
      <c r="IO1320"/>
      <c r="IP1320"/>
      <c r="IQ1320"/>
    </row>
    <row r="1321" s="33" customFormat="1" ht="15" customHeight="1" spans="1:251">
      <c r="A1321" s="135">
        <v>2240202</v>
      </c>
      <c r="B1321" s="137" t="s">
        <v>64</v>
      </c>
      <c r="C1321" s="143">
        <v>323</v>
      </c>
      <c r="D1321" s="143">
        <v>308</v>
      </c>
      <c r="E1321" s="133">
        <f t="shared" si="255"/>
        <v>-15</v>
      </c>
      <c r="F1321" s="134">
        <f t="shared" si="256"/>
        <v>-4.64396284829721</v>
      </c>
      <c r="G1321" s="143">
        <v>308</v>
      </c>
      <c r="IM1321"/>
      <c r="IN1321"/>
      <c r="IO1321"/>
      <c r="IP1321"/>
      <c r="IQ1321"/>
    </row>
    <row r="1322" s="33" customFormat="1" ht="15" customHeight="1" spans="1:251">
      <c r="A1322" s="135">
        <v>2240203</v>
      </c>
      <c r="B1322" s="137" t="s">
        <v>65</v>
      </c>
      <c r="C1322" s="143"/>
      <c r="D1322" s="143"/>
      <c r="E1322" s="133">
        <f t="shared" si="255"/>
        <v>0</v>
      </c>
      <c r="F1322" s="134">
        <f t="shared" si="256"/>
        <v>0</v>
      </c>
      <c r="G1322" s="143"/>
      <c r="IM1322"/>
      <c r="IN1322"/>
      <c r="IO1322"/>
      <c r="IP1322"/>
      <c r="IQ1322"/>
    </row>
    <row r="1323" s="33" customFormat="1" ht="15" customHeight="1" spans="1:251">
      <c r="A1323" s="135">
        <v>2240204</v>
      </c>
      <c r="B1323" s="137" t="s">
        <v>1084</v>
      </c>
      <c r="C1323" s="143"/>
      <c r="D1323" s="143"/>
      <c r="E1323" s="133">
        <f t="shared" si="255"/>
        <v>0</v>
      </c>
      <c r="F1323" s="134">
        <f t="shared" si="256"/>
        <v>0</v>
      </c>
      <c r="G1323" s="143"/>
      <c r="IM1323"/>
      <c r="IN1323"/>
      <c r="IO1323"/>
      <c r="IP1323"/>
      <c r="IQ1323"/>
    </row>
    <row r="1324" s="33" customFormat="1" ht="15" customHeight="1" spans="1:251">
      <c r="A1324" s="135">
        <v>2240299</v>
      </c>
      <c r="B1324" s="137" t="s">
        <v>1085</v>
      </c>
      <c r="C1324" s="143"/>
      <c r="D1324" s="143"/>
      <c r="E1324" s="133">
        <f t="shared" si="255"/>
        <v>0</v>
      </c>
      <c r="F1324" s="134">
        <f t="shared" si="256"/>
        <v>0</v>
      </c>
      <c r="G1324" s="143"/>
      <c r="IM1324"/>
      <c r="IN1324"/>
      <c r="IO1324"/>
      <c r="IP1324"/>
      <c r="IQ1324"/>
    </row>
    <row r="1325" s="33" customFormat="1" ht="15" customHeight="1" spans="1:251">
      <c r="A1325" s="135">
        <v>22403</v>
      </c>
      <c r="B1325" s="136" t="s">
        <v>1086</v>
      </c>
      <c r="C1325" s="138">
        <f t="shared" ref="C1325:G1325" si="263">SUM(C1326:C1330)</f>
        <v>0</v>
      </c>
      <c r="D1325" s="138">
        <f t="shared" si="263"/>
        <v>0</v>
      </c>
      <c r="E1325" s="133">
        <f t="shared" si="255"/>
        <v>0</v>
      </c>
      <c r="F1325" s="134">
        <f t="shared" si="256"/>
        <v>0</v>
      </c>
      <c r="G1325" s="138">
        <f t="shared" si="263"/>
        <v>0</v>
      </c>
      <c r="IM1325"/>
      <c r="IN1325"/>
      <c r="IO1325"/>
      <c r="IP1325"/>
      <c r="IQ1325"/>
    </row>
    <row r="1326" s="33" customFormat="1" ht="15" customHeight="1" spans="1:251">
      <c r="A1326" s="135">
        <v>2240301</v>
      </c>
      <c r="B1326" s="137" t="s">
        <v>63</v>
      </c>
      <c r="C1326" s="143"/>
      <c r="D1326" s="143"/>
      <c r="E1326" s="133">
        <f t="shared" si="255"/>
        <v>0</v>
      </c>
      <c r="F1326" s="134">
        <f t="shared" si="256"/>
        <v>0</v>
      </c>
      <c r="G1326" s="143"/>
      <c r="IM1326"/>
      <c r="IN1326"/>
      <c r="IO1326"/>
      <c r="IP1326"/>
      <c r="IQ1326"/>
    </row>
    <row r="1327" s="33" customFormat="1" ht="15" customHeight="1" spans="1:251">
      <c r="A1327" s="135">
        <v>2240302</v>
      </c>
      <c r="B1327" s="137" t="s">
        <v>64</v>
      </c>
      <c r="C1327" s="143"/>
      <c r="D1327" s="143"/>
      <c r="E1327" s="133">
        <f t="shared" si="255"/>
        <v>0</v>
      </c>
      <c r="F1327" s="134">
        <f t="shared" si="256"/>
        <v>0</v>
      </c>
      <c r="G1327" s="143"/>
      <c r="IM1327"/>
      <c r="IN1327"/>
      <c r="IO1327"/>
      <c r="IP1327"/>
      <c r="IQ1327"/>
    </row>
    <row r="1328" s="33" customFormat="1" ht="15" customHeight="1" spans="1:251">
      <c r="A1328" s="135">
        <v>2240303</v>
      </c>
      <c r="B1328" s="137" t="s">
        <v>65</v>
      </c>
      <c r="C1328" s="143"/>
      <c r="D1328" s="143"/>
      <c r="E1328" s="133">
        <f t="shared" si="255"/>
        <v>0</v>
      </c>
      <c r="F1328" s="134">
        <f t="shared" si="256"/>
        <v>0</v>
      </c>
      <c r="G1328" s="143"/>
      <c r="IM1328"/>
      <c r="IN1328"/>
      <c r="IO1328"/>
      <c r="IP1328"/>
      <c r="IQ1328"/>
    </row>
    <row r="1329" s="33" customFormat="1" ht="15" customHeight="1" spans="1:251">
      <c r="A1329" s="135">
        <v>2240304</v>
      </c>
      <c r="B1329" s="137" t="s">
        <v>1087</v>
      </c>
      <c r="C1329" s="143"/>
      <c r="D1329" s="143"/>
      <c r="E1329" s="133">
        <f t="shared" si="255"/>
        <v>0</v>
      </c>
      <c r="F1329" s="134">
        <f t="shared" si="256"/>
        <v>0</v>
      </c>
      <c r="G1329" s="143"/>
      <c r="IM1329"/>
      <c r="IN1329"/>
      <c r="IO1329"/>
      <c r="IP1329"/>
      <c r="IQ1329"/>
    </row>
    <row r="1330" s="33" customFormat="1" ht="15" customHeight="1" spans="1:251">
      <c r="A1330" s="135">
        <v>2240399</v>
      </c>
      <c r="B1330" s="137" t="s">
        <v>1088</v>
      </c>
      <c r="C1330" s="143"/>
      <c r="D1330" s="143"/>
      <c r="E1330" s="133">
        <f t="shared" si="255"/>
        <v>0</v>
      </c>
      <c r="F1330" s="134">
        <f t="shared" si="256"/>
        <v>0</v>
      </c>
      <c r="G1330" s="143"/>
      <c r="IM1330"/>
      <c r="IN1330"/>
      <c r="IO1330"/>
      <c r="IP1330"/>
      <c r="IQ1330"/>
    </row>
    <row r="1331" s="33" customFormat="1" ht="15" customHeight="1" spans="1:251">
      <c r="A1331" s="135">
        <v>22404</v>
      </c>
      <c r="B1331" s="136" t="s">
        <v>1089</v>
      </c>
      <c r="C1331" s="138">
        <f t="shared" ref="C1331:G1331" si="264">SUM(C1332:C1338)</f>
        <v>357</v>
      </c>
      <c r="D1331" s="138">
        <f t="shared" si="264"/>
        <v>351</v>
      </c>
      <c r="E1331" s="133">
        <f t="shared" si="255"/>
        <v>-6</v>
      </c>
      <c r="F1331" s="134">
        <f t="shared" si="256"/>
        <v>-1.68067226890756</v>
      </c>
      <c r="G1331" s="138">
        <f t="shared" si="264"/>
        <v>351</v>
      </c>
      <c r="IM1331"/>
      <c r="IN1331"/>
      <c r="IO1331"/>
      <c r="IP1331"/>
      <c r="IQ1331"/>
    </row>
    <row r="1332" s="33" customFormat="1" ht="15" customHeight="1" spans="1:251">
      <c r="A1332" s="135">
        <v>2240401</v>
      </c>
      <c r="B1332" s="137" t="s">
        <v>63</v>
      </c>
      <c r="C1332" s="143">
        <v>152</v>
      </c>
      <c r="D1332" s="143">
        <v>62</v>
      </c>
      <c r="E1332" s="133">
        <f t="shared" si="255"/>
        <v>-90</v>
      </c>
      <c r="F1332" s="134">
        <f t="shared" si="256"/>
        <v>-59.2105263157895</v>
      </c>
      <c r="G1332" s="143">
        <v>62</v>
      </c>
      <c r="IM1332"/>
      <c r="IN1332"/>
      <c r="IO1332"/>
      <c r="IP1332"/>
      <c r="IQ1332"/>
    </row>
    <row r="1333" s="33" customFormat="1" ht="15" customHeight="1" spans="1:251">
      <c r="A1333" s="135">
        <v>2240402</v>
      </c>
      <c r="B1333" s="137" t="s">
        <v>64</v>
      </c>
      <c r="C1333" s="143">
        <v>5</v>
      </c>
      <c r="D1333" s="143">
        <v>205</v>
      </c>
      <c r="E1333" s="133">
        <f t="shared" si="255"/>
        <v>200</v>
      </c>
      <c r="F1333" s="134">
        <f t="shared" si="256"/>
        <v>4000</v>
      </c>
      <c r="G1333" s="143">
        <v>205</v>
      </c>
      <c r="IM1333"/>
      <c r="IN1333"/>
      <c r="IO1333"/>
      <c r="IP1333"/>
      <c r="IQ1333"/>
    </row>
    <row r="1334" s="33" customFormat="1" ht="15" customHeight="1" spans="1:251">
      <c r="A1334" s="135">
        <v>2240403</v>
      </c>
      <c r="B1334" s="137" t="s">
        <v>65</v>
      </c>
      <c r="C1334" s="143"/>
      <c r="D1334" s="143"/>
      <c r="E1334" s="133">
        <f t="shared" si="255"/>
        <v>0</v>
      </c>
      <c r="F1334" s="134">
        <f t="shared" si="256"/>
        <v>0</v>
      </c>
      <c r="G1334" s="143"/>
      <c r="IM1334"/>
      <c r="IN1334"/>
      <c r="IO1334"/>
      <c r="IP1334"/>
      <c r="IQ1334"/>
    </row>
    <row r="1335" s="33" customFormat="1" ht="15" customHeight="1" spans="1:251">
      <c r="A1335" s="135">
        <v>2240404</v>
      </c>
      <c r="B1335" s="137" t="s">
        <v>1090</v>
      </c>
      <c r="C1335" s="143">
        <v>200</v>
      </c>
      <c r="D1335" s="143"/>
      <c r="E1335" s="133">
        <f t="shared" si="255"/>
        <v>-200</v>
      </c>
      <c r="F1335" s="134">
        <f t="shared" si="256"/>
        <v>-100</v>
      </c>
      <c r="G1335" s="143"/>
      <c r="IM1335"/>
      <c r="IN1335"/>
      <c r="IO1335"/>
      <c r="IP1335"/>
      <c r="IQ1335"/>
    </row>
    <row r="1336" s="33" customFormat="1" ht="15" customHeight="1" spans="1:251">
      <c r="A1336" s="135">
        <v>2240405</v>
      </c>
      <c r="B1336" s="137" t="s">
        <v>1091</v>
      </c>
      <c r="C1336" s="143"/>
      <c r="D1336" s="143"/>
      <c r="E1336" s="133">
        <f t="shared" si="255"/>
        <v>0</v>
      </c>
      <c r="F1336" s="134">
        <f t="shared" si="256"/>
        <v>0</v>
      </c>
      <c r="G1336" s="143"/>
      <c r="IM1336"/>
      <c r="IN1336"/>
      <c r="IO1336"/>
      <c r="IP1336"/>
      <c r="IQ1336"/>
    </row>
    <row r="1337" s="33" customFormat="1" ht="15" customHeight="1" spans="1:251">
      <c r="A1337" s="135">
        <v>2240450</v>
      </c>
      <c r="B1337" s="137" t="s">
        <v>72</v>
      </c>
      <c r="C1337" s="143"/>
      <c r="D1337" s="143">
        <v>84</v>
      </c>
      <c r="E1337" s="133">
        <f t="shared" si="255"/>
        <v>84</v>
      </c>
      <c r="F1337" s="134">
        <f t="shared" si="256"/>
        <v>0</v>
      </c>
      <c r="G1337" s="143">
        <v>84</v>
      </c>
      <c r="IM1337"/>
      <c r="IN1337"/>
      <c r="IO1337"/>
      <c r="IP1337"/>
      <c r="IQ1337"/>
    </row>
    <row r="1338" s="33" customFormat="1" ht="15" customHeight="1" spans="1:251">
      <c r="A1338" s="135">
        <v>2240499</v>
      </c>
      <c r="B1338" s="137" t="s">
        <v>1092</v>
      </c>
      <c r="C1338" s="143"/>
      <c r="D1338" s="143"/>
      <c r="E1338" s="133">
        <f t="shared" si="255"/>
        <v>0</v>
      </c>
      <c r="F1338" s="134">
        <f t="shared" si="256"/>
        <v>0</v>
      </c>
      <c r="G1338" s="143"/>
      <c r="IM1338"/>
      <c r="IN1338"/>
      <c r="IO1338"/>
      <c r="IP1338"/>
      <c r="IQ1338"/>
    </row>
    <row r="1339" s="33" customFormat="1" ht="15" customHeight="1" spans="1:251">
      <c r="A1339" s="135">
        <v>22405</v>
      </c>
      <c r="B1339" s="136" t="s">
        <v>1093</v>
      </c>
      <c r="C1339" s="138">
        <f t="shared" ref="C1339:G1339" si="265">SUM(C1340:C1351)</f>
        <v>612</v>
      </c>
      <c r="D1339" s="138">
        <f t="shared" si="265"/>
        <v>604</v>
      </c>
      <c r="E1339" s="133">
        <f t="shared" si="255"/>
        <v>-8</v>
      </c>
      <c r="F1339" s="134">
        <f t="shared" si="256"/>
        <v>-1.30718954248366</v>
      </c>
      <c r="G1339" s="138">
        <f t="shared" si="265"/>
        <v>604</v>
      </c>
      <c r="IM1339"/>
      <c r="IN1339"/>
      <c r="IO1339"/>
      <c r="IP1339"/>
      <c r="IQ1339"/>
    </row>
    <row r="1340" s="33" customFormat="1" ht="15" customHeight="1" spans="1:251">
      <c r="A1340" s="135">
        <v>2240501</v>
      </c>
      <c r="B1340" s="137" t="s">
        <v>63</v>
      </c>
      <c r="C1340" s="149">
        <v>54</v>
      </c>
      <c r="D1340" s="149">
        <v>54</v>
      </c>
      <c r="E1340" s="133">
        <f t="shared" si="255"/>
        <v>0</v>
      </c>
      <c r="F1340" s="134">
        <f t="shared" si="256"/>
        <v>0</v>
      </c>
      <c r="G1340" s="149">
        <v>54</v>
      </c>
      <c r="IM1340"/>
      <c r="IN1340"/>
      <c r="IO1340"/>
      <c r="IP1340"/>
      <c r="IQ1340"/>
    </row>
    <row r="1341" s="33" customFormat="1" ht="15" customHeight="1" spans="1:251">
      <c r="A1341" s="135">
        <v>2240502</v>
      </c>
      <c r="B1341" s="137" t="s">
        <v>64</v>
      </c>
      <c r="C1341" s="149">
        <v>558</v>
      </c>
      <c r="D1341" s="149">
        <v>550</v>
      </c>
      <c r="E1341" s="133">
        <f t="shared" si="255"/>
        <v>-8</v>
      </c>
      <c r="F1341" s="134">
        <f t="shared" si="256"/>
        <v>-1.4336917562724</v>
      </c>
      <c r="G1341" s="149">
        <v>550</v>
      </c>
      <c r="IM1341"/>
      <c r="IN1341"/>
      <c r="IO1341"/>
      <c r="IP1341"/>
      <c r="IQ1341"/>
    </row>
    <row r="1342" s="33" customFormat="1" ht="15" customHeight="1" spans="1:251">
      <c r="A1342" s="135">
        <v>2240503</v>
      </c>
      <c r="B1342" s="137" t="s">
        <v>65</v>
      </c>
      <c r="C1342" s="149"/>
      <c r="D1342" s="149"/>
      <c r="E1342" s="133">
        <f t="shared" si="255"/>
        <v>0</v>
      </c>
      <c r="F1342" s="134">
        <f t="shared" si="256"/>
        <v>0</v>
      </c>
      <c r="G1342" s="149"/>
      <c r="IM1342"/>
      <c r="IN1342"/>
      <c r="IO1342"/>
      <c r="IP1342"/>
      <c r="IQ1342"/>
    </row>
    <row r="1343" s="33" customFormat="1" ht="15" customHeight="1" spans="1:251">
      <c r="A1343" s="135">
        <v>2240504</v>
      </c>
      <c r="B1343" s="137" t="s">
        <v>1094</v>
      </c>
      <c r="C1343" s="143"/>
      <c r="D1343" s="143"/>
      <c r="E1343" s="133">
        <f t="shared" si="255"/>
        <v>0</v>
      </c>
      <c r="F1343" s="134">
        <f t="shared" si="256"/>
        <v>0</v>
      </c>
      <c r="G1343" s="143"/>
      <c r="IM1343"/>
      <c r="IN1343"/>
      <c r="IO1343"/>
      <c r="IP1343"/>
      <c r="IQ1343"/>
    </row>
    <row r="1344" s="33" customFormat="1" ht="15" customHeight="1" spans="1:251">
      <c r="A1344" s="135">
        <v>2240505</v>
      </c>
      <c r="B1344" s="137" t="s">
        <v>1095</v>
      </c>
      <c r="C1344" s="143"/>
      <c r="D1344" s="143"/>
      <c r="E1344" s="133">
        <f t="shared" ref="E1344:E1379" si="266">D1344-C1344</f>
        <v>0</v>
      </c>
      <c r="F1344" s="134">
        <f t="shared" ref="F1344:F1379" si="267">IF(C1344=0,,E1344/C1344*100)</f>
        <v>0</v>
      </c>
      <c r="G1344" s="143"/>
      <c r="IM1344"/>
      <c r="IN1344"/>
      <c r="IO1344"/>
      <c r="IP1344"/>
      <c r="IQ1344"/>
    </row>
    <row r="1345" s="33" customFormat="1" ht="15" customHeight="1" spans="1:251">
      <c r="A1345" s="135">
        <v>2240506</v>
      </c>
      <c r="B1345" s="137" t="s">
        <v>1096</v>
      </c>
      <c r="C1345" s="143"/>
      <c r="D1345" s="143"/>
      <c r="E1345" s="133">
        <f t="shared" si="266"/>
        <v>0</v>
      </c>
      <c r="F1345" s="134">
        <f t="shared" si="267"/>
        <v>0</v>
      </c>
      <c r="G1345" s="143"/>
      <c r="IM1345"/>
      <c r="IN1345"/>
      <c r="IO1345"/>
      <c r="IP1345"/>
      <c r="IQ1345"/>
    </row>
    <row r="1346" s="33" customFormat="1" ht="15" customHeight="1" spans="1:251">
      <c r="A1346" s="135">
        <v>2240507</v>
      </c>
      <c r="B1346" s="137" t="s">
        <v>1097</v>
      </c>
      <c r="C1346" s="143"/>
      <c r="D1346" s="143"/>
      <c r="E1346" s="133">
        <f t="shared" si="266"/>
        <v>0</v>
      </c>
      <c r="F1346" s="134">
        <f t="shared" si="267"/>
        <v>0</v>
      </c>
      <c r="G1346" s="143"/>
      <c r="IM1346"/>
      <c r="IN1346"/>
      <c r="IO1346"/>
      <c r="IP1346"/>
      <c r="IQ1346"/>
    </row>
    <row r="1347" s="33" customFormat="1" ht="15" customHeight="1" spans="1:251">
      <c r="A1347" s="135">
        <v>2240508</v>
      </c>
      <c r="B1347" s="137" t="s">
        <v>1098</v>
      </c>
      <c r="C1347" s="143"/>
      <c r="D1347" s="143"/>
      <c r="E1347" s="133">
        <f t="shared" si="266"/>
        <v>0</v>
      </c>
      <c r="F1347" s="134">
        <f t="shared" si="267"/>
        <v>0</v>
      </c>
      <c r="G1347" s="143"/>
      <c r="IM1347"/>
      <c r="IN1347"/>
      <c r="IO1347"/>
      <c r="IP1347"/>
      <c r="IQ1347"/>
    </row>
    <row r="1348" s="33" customFormat="1" ht="15" customHeight="1" spans="1:251">
      <c r="A1348" s="135">
        <v>2240509</v>
      </c>
      <c r="B1348" s="137" t="s">
        <v>1099</v>
      </c>
      <c r="C1348" s="143"/>
      <c r="D1348" s="143"/>
      <c r="E1348" s="133">
        <f t="shared" si="266"/>
        <v>0</v>
      </c>
      <c r="F1348" s="134">
        <f t="shared" si="267"/>
        <v>0</v>
      </c>
      <c r="G1348" s="143"/>
      <c r="IM1348"/>
      <c r="IN1348"/>
      <c r="IO1348"/>
      <c r="IP1348"/>
      <c r="IQ1348"/>
    </row>
    <row r="1349" s="33" customFormat="1" ht="15" customHeight="1" spans="1:251">
      <c r="A1349" s="135">
        <v>2240510</v>
      </c>
      <c r="B1349" s="137" t="s">
        <v>1100</v>
      </c>
      <c r="C1349" s="143"/>
      <c r="D1349" s="143"/>
      <c r="E1349" s="133">
        <f t="shared" si="266"/>
        <v>0</v>
      </c>
      <c r="F1349" s="134">
        <f t="shared" si="267"/>
        <v>0</v>
      </c>
      <c r="G1349" s="143"/>
      <c r="IM1349"/>
      <c r="IN1349"/>
      <c r="IO1349"/>
      <c r="IP1349"/>
      <c r="IQ1349"/>
    </row>
    <row r="1350" s="33" customFormat="1" ht="15" customHeight="1" spans="1:251">
      <c r="A1350" s="135">
        <v>2240550</v>
      </c>
      <c r="B1350" s="137" t="s">
        <v>1101</v>
      </c>
      <c r="C1350" s="143"/>
      <c r="D1350" s="143"/>
      <c r="E1350" s="133">
        <f t="shared" si="266"/>
        <v>0</v>
      </c>
      <c r="F1350" s="134">
        <f t="shared" si="267"/>
        <v>0</v>
      </c>
      <c r="G1350" s="143"/>
      <c r="IM1350"/>
      <c r="IN1350"/>
      <c r="IO1350"/>
      <c r="IP1350"/>
      <c r="IQ1350"/>
    </row>
    <row r="1351" s="33" customFormat="1" ht="15" customHeight="1" spans="1:251">
      <c r="A1351" s="135">
        <v>2240599</v>
      </c>
      <c r="B1351" s="137" t="s">
        <v>1102</v>
      </c>
      <c r="C1351" s="143"/>
      <c r="D1351" s="143"/>
      <c r="E1351" s="133">
        <f t="shared" si="266"/>
        <v>0</v>
      </c>
      <c r="F1351" s="134">
        <f t="shared" si="267"/>
        <v>0</v>
      </c>
      <c r="G1351" s="143"/>
      <c r="IM1351"/>
      <c r="IN1351"/>
      <c r="IO1351"/>
      <c r="IP1351"/>
      <c r="IQ1351"/>
    </row>
    <row r="1352" s="33" customFormat="1" ht="15" customHeight="1" spans="1:251">
      <c r="A1352" s="135">
        <v>22406</v>
      </c>
      <c r="B1352" s="136" t="s">
        <v>1103</v>
      </c>
      <c r="C1352" s="138">
        <f t="shared" ref="C1352:G1352" si="268">SUM(C1353:C1355)</f>
        <v>0</v>
      </c>
      <c r="D1352" s="138">
        <f t="shared" si="268"/>
        <v>0</v>
      </c>
      <c r="E1352" s="133">
        <f t="shared" si="266"/>
        <v>0</v>
      </c>
      <c r="F1352" s="134">
        <f t="shared" si="267"/>
        <v>0</v>
      </c>
      <c r="G1352" s="138">
        <f t="shared" si="268"/>
        <v>0</v>
      </c>
      <c r="IM1352"/>
      <c r="IN1352"/>
      <c r="IO1352"/>
      <c r="IP1352"/>
      <c r="IQ1352"/>
    </row>
    <row r="1353" s="33" customFormat="1" ht="15" customHeight="1" spans="1:251">
      <c r="A1353" s="135">
        <v>2240601</v>
      </c>
      <c r="B1353" s="137" t="s">
        <v>1104</v>
      </c>
      <c r="C1353" s="143"/>
      <c r="D1353" s="143"/>
      <c r="E1353" s="133">
        <f t="shared" si="266"/>
        <v>0</v>
      </c>
      <c r="F1353" s="134">
        <f t="shared" si="267"/>
        <v>0</v>
      </c>
      <c r="G1353" s="143"/>
      <c r="IM1353"/>
      <c r="IN1353"/>
      <c r="IO1353"/>
      <c r="IP1353"/>
      <c r="IQ1353"/>
    </row>
    <row r="1354" s="33" customFormat="1" ht="15" customHeight="1" spans="1:251">
      <c r="A1354" s="135">
        <v>2240602</v>
      </c>
      <c r="B1354" s="137" t="s">
        <v>1105</v>
      </c>
      <c r="C1354" s="143"/>
      <c r="D1354" s="143"/>
      <c r="E1354" s="133">
        <f t="shared" si="266"/>
        <v>0</v>
      </c>
      <c r="F1354" s="134">
        <f t="shared" si="267"/>
        <v>0</v>
      </c>
      <c r="G1354" s="143"/>
      <c r="IM1354"/>
      <c r="IN1354"/>
      <c r="IO1354"/>
      <c r="IP1354"/>
      <c r="IQ1354"/>
    </row>
    <row r="1355" s="33" customFormat="1" ht="15" customHeight="1" spans="1:251">
      <c r="A1355" s="135">
        <v>2240699</v>
      </c>
      <c r="B1355" s="137" t="s">
        <v>1106</v>
      </c>
      <c r="C1355" s="143"/>
      <c r="D1355" s="143"/>
      <c r="E1355" s="133">
        <f t="shared" si="266"/>
        <v>0</v>
      </c>
      <c r="F1355" s="134">
        <f t="shared" si="267"/>
        <v>0</v>
      </c>
      <c r="G1355" s="143"/>
      <c r="IM1355"/>
      <c r="IN1355"/>
      <c r="IO1355"/>
      <c r="IP1355"/>
      <c r="IQ1355"/>
    </row>
    <row r="1356" s="33" customFormat="1" ht="15" customHeight="1" spans="1:251">
      <c r="A1356" s="135">
        <v>22407</v>
      </c>
      <c r="B1356" s="136" t="s">
        <v>1107</v>
      </c>
      <c r="C1356" s="138">
        <f t="shared" ref="C1356:G1356" si="269">SUM(C1357:C1361)</f>
        <v>0</v>
      </c>
      <c r="D1356" s="138">
        <f t="shared" si="269"/>
        <v>0</v>
      </c>
      <c r="E1356" s="133">
        <f t="shared" si="266"/>
        <v>0</v>
      </c>
      <c r="F1356" s="134">
        <f t="shared" si="267"/>
        <v>0</v>
      </c>
      <c r="G1356" s="138">
        <f t="shared" si="269"/>
        <v>0</v>
      </c>
      <c r="IM1356"/>
      <c r="IN1356"/>
      <c r="IO1356"/>
      <c r="IP1356"/>
      <c r="IQ1356"/>
    </row>
    <row r="1357" s="33" customFormat="1" ht="15" customHeight="1" spans="1:251">
      <c r="A1357" s="135">
        <v>2240701</v>
      </c>
      <c r="B1357" s="137" t="s">
        <v>1108</v>
      </c>
      <c r="C1357" s="143"/>
      <c r="D1357" s="143"/>
      <c r="E1357" s="133">
        <f t="shared" si="266"/>
        <v>0</v>
      </c>
      <c r="F1357" s="134">
        <f t="shared" si="267"/>
        <v>0</v>
      </c>
      <c r="G1357" s="143"/>
      <c r="IM1357"/>
      <c r="IN1357"/>
      <c r="IO1357"/>
      <c r="IP1357"/>
      <c r="IQ1357"/>
    </row>
    <row r="1358" s="33" customFormat="1" ht="15" customHeight="1" spans="1:251">
      <c r="A1358" s="135">
        <v>2240702</v>
      </c>
      <c r="B1358" s="137" t="s">
        <v>1109</v>
      </c>
      <c r="C1358" s="143"/>
      <c r="D1358" s="143"/>
      <c r="E1358" s="133">
        <f t="shared" si="266"/>
        <v>0</v>
      </c>
      <c r="F1358" s="134">
        <f t="shared" si="267"/>
        <v>0</v>
      </c>
      <c r="G1358" s="143"/>
      <c r="IM1358"/>
      <c r="IN1358"/>
      <c r="IO1358"/>
      <c r="IP1358"/>
      <c r="IQ1358"/>
    </row>
    <row r="1359" s="33" customFormat="1" ht="15" customHeight="1" spans="1:251">
      <c r="A1359" s="135">
        <v>2240703</v>
      </c>
      <c r="B1359" s="137" t="s">
        <v>1110</v>
      </c>
      <c r="C1359" s="143"/>
      <c r="D1359" s="143"/>
      <c r="E1359" s="133">
        <f t="shared" si="266"/>
        <v>0</v>
      </c>
      <c r="F1359" s="134">
        <f t="shared" si="267"/>
        <v>0</v>
      </c>
      <c r="G1359" s="143"/>
      <c r="IM1359"/>
      <c r="IN1359"/>
      <c r="IO1359"/>
      <c r="IP1359"/>
      <c r="IQ1359"/>
    </row>
    <row r="1360" s="33" customFormat="1" ht="15" customHeight="1" spans="1:251">
      <c r="A1360" s="135">
        <v>2240704</v>
      </c>
      <c r="B1360" s="137" t="s">
        <v>1111</v>
      </c>
      <c r="C1360" s="143"/>
      <c r="D1360" s="143"/>
      <c r="E1360" s="133">
        <f t="shared" si="266"/>
        <v>0</v>
      </c>
      <c r="F1360" s="134">
        <f t="shared" si="267"/>
        <v>0</v>
      </c>
      <c r="G1360" s="143"/>
      <c r="IM1360"/>
      <c r="IN1360"/>
      <c r="IO1360"/>
      <c r="IP1360"/>
      <c r="IQ1360"/>
    </row>
    <row r="1361" s="33" customFormat="1" ht="15" customHeight="1" spans="1:251">
      <c r="A1361" s="135">
        <v>2240799</v>
      </c>
      <c r="B1361" s="137" t="s">
        <v>1112</v>
      </c>
      <c r="C1361" s="143"/>
      <c r="D1361" s="143"/>
      <c r="E1361" s="133">
        <f t="shared" si="266"/>
        <v>0</v>
      </c>
      <c r="F1361" s="134">
        <f t="shared" si="267"/>
        <v>0</v>
      </c>
      <c r="G1361" s="143"/>
      <c r="IM1361"/>
      <c r="IN1361"/>
      <c r="IO1361"/>
      <c r="IP1361"/>
      <c r="IQ1361"/>
    </row>
    <row r="1362" s="33" customFormat="1" ht="15" customHeight="1" spans="1:251">
      <c r="A1362" s="135">
        <v>22499</v>
      </c>
      <c r="B1362" s="136" t="s">
        <v>1113</v>
      </c>
      <c r="C1362" s="143"/>
      <c r="D1362" s="143"/>
      <c r="E1362" s="133">
        <f t="shared" si="266"/>
        <v>0</v>
      </c>
      <c r="F1362" s="134">
        <f t="shared" si="267"/>
        <v>0</v>
      </c>
      <c r="G1362" s="143"/>
      <c r="IM1362"/>
      <c r="IN1362"/>
      <c r="IO1362"/>
      <c r="IP1362"/>
      <c r="IQ1362"/>
    </row>
    <row r="1363" s="33" customFormat="1" ht="15" customHeight="1" spans="1:251">
      <c r="A1363" s="135">
        <v>227</v>
      </c>
      <c r="B1363" s="136" t="s">
        <v>1114</v>
      </c>
      <c r="C1363" s="143">
        <v>2000</v>
      </c>
      <c r="D1363" s="143">
        <v>2000</v>
      </c>
      <c r="E1363" s="133">
        <f t="shared" si="266"/>
        <v>0</v>
      </c>
      <c r="F1363" s="134">
        <f t="shared" si="267"/>
        <v>0</v>
      </c>
      <c r="G1363" s="143">
        <v>2000</v>
      </c>
      <c r="IM1363"/>
      <c r="IN1363"/>
      <c r="IO1363"/>
      <c r="IP1363"/>
      <c r="IQ1363"/>
    </row>
    <row r="1364" s="33" customFormat="1" ht="15" customHeight="1" spans="1:251">
      <c r="A1364" s="135">
        <v>229</v>
      </c>
      <c r="B1364" s="136" t="s">
        <v>1115</v>
      </c>
      <c r="C1364" s="142">
        <f t="shared" ref="C1364:G1364" si="270">C1365+C1366</f>
        <v>2400</v>
      </c>
      <c r="D1364" s="142">
        <f t="shared" si="270"/>
        <v>2400</v>
      </c>
      <c r="E1364" s="133">
        <f t="shared" si="266"/>
        <v>0</v>
      </c>
      <c r="F1364" s="134">
        <f t="shared" si="267"/>
        <v>0</v>
      </c>
      <c r="G1364" s="142">
        <f t="shared" si="270"/>
        <v>2400</v>
      </c>
      <c r="IM1364"/>
      <c r="IN1364"/>
      <c r="IO1364"/>
      <c r="IP1364"/>
      <c r="IQ1364"/>
    </row>
    <row r="1365" s="33" customFormat="1" ht="15" customHeight="1" spans="1:251">
      <c r="A1365" s="135">
        <v>22902</v>
      </c>
      <c r="B1365" s="136" t="s">
        <v>1116</v>
      </c>
      <c r="C1365" s="143">
        <v>2400</v>
      </c>
      <c r="D1365" s="143">
        <v>2400</v>
      </c>
      <c r="E1365" s="133">
        <f t="shared" si="266"/>
        <v>0</v>
      </c>
      <c r="F1365" s="134">
        <f t="shared" si="267"/>
        <v>0</v>
      </c>
      <c r="G1365" s="143">
        <v>2400</v>
      </c>
      <c r="IM1365"/>
      <c r="IN1365"/>
      <c r="IO1365"/>
      <c r="IP1365"/>
      <c r="IQ1365"/>
    </row>
    <row r="1366" s="33" customFormat="1" ht="15" customHeight="1" spans="1:251">
      <c r="A1366" s="135">
        <v>22999</v>
      </c>
      <c r="B1366" s="136" t="s">
        <v>1117</v>
      </c>
      <c r="C1366" s="142">
        <f t="shared" ref="C1366:G1366" si="271">C1367</f>
        <v>0</v>
      </c>
      <c r="D1366" s="142">
        <f t="shared" si="271"/>
        <v>0</v>
      </c>
      <c r="E1366" s="133">
        <f t="shared" si="266"/>
        <v>0</v>
      </c>
      <c r="F1366" s="134">
        <f t="shared" si="267"/>
        <v>0</v>
      </c>
      <c r="G1366" s="142">
        <f t="shared" si="271"/>
        <v>0</v>
      </c>
      <c r="IM1366"/>
      <c r="IN1366"/>
      <c r="IO1366"/>
      <c r="IP1366"/>
      <c r="IQ1366"/>
    </row>
    <row r="1367" s="33" customFormat="1" ht="15" customHeight="1" spans="1:251">
      <c r="A1367" s="135">
        <v>2299901</v>
      </c>
      <c r="B1367" s="137" t="s">
        <v>1118</v>
      </c>
      <c r="C1367" s="143"/>
      <c r="D1367" s="143"/>
      <c r="E1367" s="133">
        <f t="shared" si="266"/>
        <v>0</v>
      </c>
      <c r="F1367" s="134">
        <f t="shared" si="267"/>
        <v>0</v>
      </c>
      <c r="G1367" s="143"/>
      <c r="IM1367"/>
      <c r="IN1367"/>
      <c r="IO1367"/>
      <c r="IP1367"/>
      <c r="IQ1367"/>
    </row>
    <row r="1368" s="33" customFormat="1" ht="15" customHeight="1" spans="1:251">
      <c r="A1368" s="135">
        <v>232</v>
      </c>
      <c r="B1368" s="136" t="s">
        <v>1119</v>
      </c>
      <c r="C1368" s="142">
        <f t="shared" ref="C1368:G1368" si="272">C1369+C1370+C1371</f>
        <v>2662</v>
      </c>
      <c r="D1368" s="142">
        <f t="shared" si="272"/>
        <v>3289</v>
      </c>
      <c r="E1368" s="133">
        <f t="shared" si="266"/>
        <v>627</v>
      </c>
      <c r="F1368" s="134">
        <f t="shared" si="267"/>
        <v>23.5537190082645</v>
      </c>
      <c r="G1368" s="142">
        <f t="shared" si="272"/>
        <v>3289</v>
      </c>
      <c r="IM1368"/>
      <c r="IN1368"/>
      <c r="IO1368"/>
      <c r="IP1368"/>
      <c r="IQ1368"/>
    </row>
    <row r="1369" s="33" customFormat="1" ht="15" customHeight="1" spans="1:251">
      <c r="A1369" s="135">
        <v>23201</v>
      </c>
      <c r="B1369" s="136" t="s">
        <v>1120</v>
      </c>
      <c r="C1369" s="143"/>
      <c r="D1369" s="143"/>
      <c r="E1369" s="133">
        <f t="shared" si="266"/>
        <v>0</v>
      </c>
      <c r="F1369" s="134">
        <f t="shared" si="267"/>
        <v>0</v>
      </c>
      <c r="G1369" s="143"/>
      <c r="IM1369"/>
      <c r="IN1369"/>
      <c r="IO1369"/>
      <c r="IP1369"/>
      <c r="IQ1369"/>
    </row>
    <row r="1370" s="33" customFormat="1" ht="15" customHeight="1" spans="1:251">
      <c r="A1370" s="135">
        <v>23202</v>
      </c>
      <c r="B1370" s="136" t="s">
        <v>1121</v>
      </c>
      <c r="C1370" s="143"/>
      <c r="D1370" s="143"/>
      <c r="E1370" s="133">
        <f t="shared" si="266"/>
        <v>0</v>
      </c>
      <c r="F1370" s="134">
        <f t="shared" si="267"/>
        <v>0</v>
      </c>
      <c r="G1370" s="143"/>
      <c r="IM1370"/>
      <c r="IN1370"/>
      <c r="IO1370"/>
      <c r="IP1370"/>
      <c r="IQ1370"/>
    </row>
    <row r="1371" s="33" customFormat="1" ht="15" customHeight="1" spans="1:251">
      <c r="A1371" s="135">
        <v>23203</v>
      </c>
      <c r="B1371" s="136" t="s">
        <v>1122</v>
      </c>
      <c r="C1371" s="142">
        <f t="shared" ref="C1371:G1371" si="273">SUM(C1372:C1375)</f>
        <v>2662</v>
      </c>
      <c r="D1371" s="142">
        <f t="shared" si="273"/>
        <v>3289</v>
      </c>
      <c r="E1371" s="133">
        <f t="shared" si="266"/>
        <v>627</v>
      </c>
      <c r="F1371" s="134">
        <f t="shared" si="267"/>
        <v>23.5537190082645</v>
      </c>
      <c r="G1371" s="142">
        <f t="shared" si="273"/>
        <v>3289</v>
      </c>
      <c r="IM1371"/>
      <c r="IN1371"/>
      <c r="IO1371"/>
      <c r="IP1371"/>
      <c r="IQ1371"/>
    </row>
    <row r="1372" s="33" customFormat="1" ht="15" customHeight="1" spans="1:251">
      <c r="A1372" s="135">
        <v>2320301</v>
      </c>
      <c r="B1372" s="137" t="s">
        <v>1123</v>
      </c>
      <c r="C1372" s="150">
        <v>2662</v>
      </c>
      <c r="D1372" s="150">
        <v>3289</v>
      </c>
      <c r="E1372" s="133">
        <f t="shared" si="266"/>
        <v>627</v>
      </c>
      <c r="F1372" s="134">
        <f t="shared" si="267"/>
        <v>23.5537190082645</v>
      </c>
      <c r="G1372" s="150">
        <v>3289</v>
      </c>
      <c r="IM1372"/>
      <c r="IN1372"/>
      <c r="IO1372"/>
      <c r="IP1372"/>
      <c r="IQ1372"/>
    </row>
    <row r="1373" s="33" customFormat="1" ht="15" customHeight="1" spans="1:251">
      <c r="A1373" s="135">
        <v>2320302</v>
      </c>
      <c r="B1373" s="137" t="s">
        <v>1124</v>
      </c>
      <c r="C1373" s="150"/>
      <c r="D1373" s="150"/>
      <c r="E1373" s="133">
        <f t="shared" si="266"/>
        <v>0</v>
      </c>
      <c r="F1373" s="134">
        <f t="shared" si="267"/>
        <v>0</v>
      </c>
      <c r="G1373" s="150"/>
      <c r="IM1373"/>
      <c r="IN1373"/>
      <c r="IO1373"/>
      <c r="IP1373"/>
      <c r="IQ1373"/>
    </row>
    <row r="1374" s="33" customFormat="1" ht="15" customHeight="1" spans="1:251">
      <c r="A1374" s="135">
        <v>2320303</v>
      </c>
      <c r="B1374" s="137" t="s">
        <v>1125</v>
      </c>
      <c r="C1374" s="150"/>
      <c r="D1374" s="150"/>
      <c r="E1374" s="133">
        <f t="shared" si="266"/>
        <v>0</v>
      </c>
      <c r="F1374" s="134">
        <f t="shared" si="267"/>
        <v>0</v>
      </c>
      <c r="G1374" s="150"/>
      <c r="IM1374"/>
      <c r="IN1374"/>
      <c r="IO1374"/>
      <c r="IP1374"/>
      <c r="IQ1374"/>
    </row>
    <row r="1375" s="33" customFormat="1" ht="15" customHeight="1" spans="1:251">
      <c r="A1375" s="135">
        <v>2320304</v>
      </c>
      <c r="B1375" s="137" t="s">
        <v>1126</v>
      </c>
      <c r="C1375" s="150"/>
      <c r="D1375" s="150"/>
      <c r="E1375" s="133">
        <f t="shared" si="266"/>
        <v>0</v>
      </c>
      <c r="F1375" s="134">
        <f t="shared" si="267"/>
        <v>0</v>
      </c>
      <c r="G1375" s="150"/>
      <c r="IM1375"/>
      <c r="IN1375"/>
      <c r="IO1375"/>
      <c r="IP1375"/>
      <c r="IQ1375"/>
    </row>
    <row r="1376" s="33" customFormat="1" ht="15" customHeight="1" spans="1:251">
      <c r="A1376" s="135">
        <v>233</v>
      </c>
      <c r="B1376" s="136" t="s">
        <v>1127</v>
      </c>
      <c r="C1376" s="150">
        <f t="shared" ref="C1376:G1376" si="274">SUM(C1377:C1379)</f>
        <v>0</v>
      </c>
      <c r="D1376" s="150">
        <f t="shared" si="274"/>
        <v>0</v>
      </c>
      <c r="E1376" s="133">
        <f t="shared" si="266"/>
        <v>0</v>
      </c>
      <c r="F1376" s="134">
        <f t="shared" si="267"/>
        <v>0</v>
      </c>
      <c r="G1376" s="150">
        <f t="shared" si="274"/>
        <v>0</v>
      </c>
      <c r="IM1376"/>
      <c r="IN1376"/>
      <c r="IO1376"/>
      <c r="IP1376"/>
      <c r="IQ1376"/>
    </row>
    <row r="1377" s="33" customFormat="1" ht="15" customHeight="1" spans="1:251">
      <c r="A1377" s="135">
        <v>23301</v>
      </c>
      <c r="B1377" s="136" t="s">
        <v>1128</v>
      </c>
      <c r="C1377" s="150"/>
      <c r="D1377" s="150"/>
      <c r="E1377" s="133">
        <f t="shared" si="266"/>
        <v>0</v>
      </c>
      <c r="F1377" s="134">
        <f t="shared" si="267"/>
        <v>0</v>
      </c>
      <c r="G1377" s="150"/>
      <c r="IM1377"/>
      <c r="IN1377"/>
      <c r="IO1377"/>
      <c r="IP1377"/>
      <c r="IQ1377"/>
    </row>
    <row r="1378" s="33" customFormat="1" ht="15" customHeight="1" spans="1:251">
      <c r="A1378" s="135">
        <v>23302</v>
      </c>
      <c r="B1378" s="136" t="s">
        <v>1129</v>
      </c>
      <c r="C1378" s="150"/>
      <c r="D1378" s="150"/>
      <c r="E1378" s="133">
        <f t="shared" si="266"/>
        <v>0</v>
      </c>
      <c r="F1378" s="134">
        <f t="shared" si="267"/>
        <v>0</v>
      </c>
      <c r="G1378" s="150"/>
      <c r="IM1378"/>
      <c r="IN1378"/>
      <c r="IO1378"/>
      <c r="IP1378"/>
      <c r="IQ1378"/>
    </row>
    <row r="1379" s="33" customFormat="1" ht="15" customHeight="1" spans="1:251">
      <c r="A1379" s="135">
        <v>23303</v>
      </c>
      <c r="B1379" s="136" t="s">
        <v>1130</v>
      </c>
      <c r="C1379" s="150"/>
      <c r="D1379" s="150"/>
      <c r="E1379" s="133">
        <f t="shared" si="266"/>
        <v>0</v>
      </c>
      <c r="F1379" s="134">
        <f t="shared" si="267"/>
        <v>0</v>
      </c>
      <c r="G1379" s="150"/>
      <c r="IM1379"/>
      <c r="IN1379"/>
      <c r="IO1379"/>
      <c r="IP1379"/>
      <c r="IQ1379"/>
    </row>
    <row r="1380" s="33" customFormat="1" ht="15.75" customHeight="1" spans="1:251">
      <c r="A1380" s="151"/>
      <c r="C1380" s="121"/>
      <c r="D1380" s="116"/>
      <c r="E1380" s="116"/>
      <c r="F1380" s="88"/>
      <c r="IM1380"/>
      <c r="IN1380"/>
      <c r="IO1380"/>
      <c r="IP1380"/>
      <c r="IQ1380"/>
    </row>
    <row r="1381" s="33" customFormat="1" ht="15.75" customHeight="1" spans="1:251">
      <c r="A1381" s="151"/>
      <c r="C1381" s="121"/>
      <c r="D1381" s="116"/>
      <c r="E1381" s="116"/>
      <c r="F1381" s="88"/>
      <c r="IM1381"/>
      <c r="IN1381"/>
      <c r="IO1381"/>
      <c r="IP1381"/>
      <c r="IQ1381"/>
    </row>
    <row r="1382" s="33" customFormat="1" ht="15.75" customHeight="1" spans="1:251">
      <c r="A1382" s="151"/>
      <c r="C1382" s="121"/>
      <c r="D1382" s="116"/>
      <c r="E1382" s="116"/>
      <c r="F1382" s="88"/>
      <c r="IM1382"/>
      <c r="IN1382"/>
      <c r="IO1382"/>
      <c r="IP1382"/>
      <c r="IQ1382"/>
    </row>
    <row r="1383" s="33" customFormat="1" ht="15.75" customHeight="1" spans="1:251">
      <c r="A1383" s="151"/>
      <c r="C1383" s="121"/>
      <c r="D1383" s="116"/>
      <c r="E1383" s="116"/>
      <c r="F1383" s="88"/>
      <c r="IM1383"/>
      <c r="IN1383"/>
      <c r="IO1383"/>
      <c r="IP1383"/>
      <c r="IQ1383"/>
    </row>
    <row r="1384" s="33" customFormat="1" ht="15.75" customHeight="1" spans="1:251">
      <c r="A1384" s="151"/>
      <c r="C1384" s="121"/>
      <c r="D1384" s="116"/>
      <c r="E1384" s="116"/>
      <c r="F1384" s="88"/>
      <c r="IM1384"/>
      <c r="IN1384"/>
      <c r="IO1384"/>
      <c r="IP1384"/>
      <c r="IQ1384"/>
    </row>
    <row r="1385" s="33" customFormat="1" ht="15.75" customHeight="1" spans="1:251">
      <c r="A1385" s="151"/>
      <c r="C1385" s="121"/>
      <c r="D1385" s="116"/>
      <c r="E1385" s="116"/>
      <c r="F1385" s="88"/>
      <c r="IM1385"/>
      <c r="IN1385"/>
      <c r="IO1385"/>
      <c r="IP1385"/>
      <c r="IQ1385"/>
    </row>
    <row r="1386" s="33" customFormat="1" ht="15.75" customHeight="1" spans="1:251">
      <c r="A1386" s="151"/>
      <c r="C1386" s="121"/>
      <c r="D1386" s="116"/>
      <c r="E1386" s="116"/>
      <c r="F1386" s="88"/>
      <c r="IM1386"/>
      <c r="IN1386"/>
      <c r="IO1386"/>
      <c r="IP1386"/>
      <c r="IQ1386"/>
    </row>
    <row r="1387" s="33" customFormat="1" ht="15.75" customHeight="1" spans="1:251">
      <c r="A1387" s="151"/>
      <c r="C1387" s="121"/>
      <c r="D1387" s="116"/>
      <c r="E1387" s="116"/>
      <c r="F1387" s="88"/>
      <c r="IM1387"/>
      <c r="IN1387"/>
      <c r="IO1387"/>
      <c r="IP1387"/>
      <c r="IQ1387"/>
    </row>
    <row r="1388" s="33" customFormat="1" ht="15.75" customHeight="1" spans="1:251">
      <c r="A1388" s="151"/>
      <c r="C1388" s="121"/>
      <c r="D1388" s="116"/>
      <c r="E1388" s="116"/>
      <c r="F1388" s="88"/>
      <c r="IM1388"/>
      <c r="IN1388"/>
      <c r="IO1388"/>
      <c r="IP1388"/>
      <c r="IQ1388"/>
    </row>
    <row r="1389" s="33" customFormat="1" ht="15.75" customHeight="1" spans="1:251">
      <c r="A1389" s="151"/>
      <c r="C1389" s="121"/>
      <c r="D1389" s="116"/>
      <c r="E1389" s="116"/>
      <c r="F1389" s="88"/>
      <c r="IM1389"/>
      <c r="IN1389"/>
      <c r="IO1389"/>
      <c r="IP1389"/>
      <c r="IQ1389"/>
    </row>
    <row r="1390" s="33" customFormat="1" ht="15.75" customHeight="1" spans="1:251">
      <c r="A1390" s="151"/>
      <c r="C1390" s="121"/>
      <c r="D1390" s="116"/>
      <c r="E1390" s="116"/>
      <c r="F1390" s="88"/>
      <c r="IM1390"/>
      <c r="IN1390"/>
      <c r="IO1390"/>
      <c r="IP1390"/>
      <c r="IQ1390"/>
    </row>
    <row r="1391" s="33" customFormat="1" ht="15.75" customHeight="1" spans="1:251">
      <c r="A1391" s="151"/>
      <c r="C1391" s="121"/>
      <c r="D1391" s="116"/>
      <c r="E1391" s="116"/>
      <c r="F1391" s="88"/>
      <c r="IM1391"/>
      <c r="IN1391"/>
      <c r="IO1391"/>
      <c r="IP1391"/>
      <c r="IQ1391"/>
    </row>
    <row r="1392" s="33" customFormat="1" ht="15.75" customHeight="1" spans="1:251">
      <c r="A1392" s="151"/>
      <c r="C1392" s="121"/>
      <c r="D1392" s="116"/>
      <c r="E1392" s="116"/>
      <c r="F1392" s="88"/>
      <c r="IM1392"/>
      <c r="IN1392"/>
      <c r="IO1392"/>
      <c r="IP1392"/>
      <c r="IQ1392"/>
    </row>
    <row r="1393" s="33" customFormat="1" ht="15.75" customHeight="1" spans="1:251">
      <c r="A1393" s="151"/>
      <c r="C1393" s="121"/>
      <c r="D1393" s="116"/>
      <c r="E1393" s="116"/>
      <c r="F1393" s="88"/>
      <c r="IM1393"/>
      <c r="IN1393"/>
      <c r="IO1393"/>
      <c r="IP1393"/>
      <c r="IQ1393"/>
    </row>
    <row r="1394" s="33" customFormat="1" ht="15.75" customHeight="1" spans="1:251">
      <c r="A1394" s="151"/>
      <c r="C1394" s="121"/>
      <c r="D1394" s="116"/>
      <c r="E1394" s="116"/>
      <c r="F1394" s="88"/>
      <c r="IM1394"/>
      <c r="IN1394"/>
      <c r="IO1394"/>
      <c r="IP1394"/>
      <c r="IQ1394"/>
    </row>
    <row r="1395" s="33" customFormat="1" ht="15.75" customHeight="1" spans="1:251">
      <c r="A1395" s="151"/>
      <c r="C1395" s="121"/>
      <c r="D1395" s="116"/>
      <c r="E1395" s="116"/>
      <c r="F1395" s="88"/>
      <c r="IM1395"/>
      <c r="IN1395"/>
      <c r="IO1395"/>
      <c r="IP1395"/>
      <c r="IQ1395"/>
    </row>
    <row r="1396" s="33" customFormat="1" ht="15.75" customHeight="1" spans="1:251">
      <c r="A1396" s="151"/>
      <c r="C1396" s="121"/>
      <c r="D1396" s="116"/>
      <c r="E1396" s="116"/>
      <c r="F1396" s="88"/>
      <c r="IM1396"/>
      <c r="IN1396"/>
      <c r="IO1396"/>
      <c r="IP1396"/>
      <c r="IQ1396"/>
    </row>
    <row r="1397" s="33" customFormat="1" ht="15.75" customHeight="1" spans="1:251">
      <c r="A1397" s="151"/>
      <c r="C1397" s="121"/>
      <c r="D1397" s="116"/>
      <c r="E1397" s="116"/>
      <c r="F1397" s="88"/>
      <c r="IM1397"/>
      <c r="IN1397"/>
      <c r="IO1397"/>
      <c r="IP1397"/>
      <c r="IQ1397"/>
    </row>
    <row r="1398" s="33" customFormat="1" ht="15.75" customHeight="1" spans="1:251">
      <c r="A1398" s="151"/>
      <c r="C1398" s="121"/>
      <c r="D1398" s="116"/>
      <c r="E1398" s="116"/>
      <c r="F1398" s="88"/>
      <c r="IM1398"/>
      <c r="IN1398"/>
      <c r="IO1398"/>
      <c r="IP1398"/>
      <c r="IQ1398"/>
    </row>
    <row r="1399" s="33" customFormat="1" ht="15.75" customHeight="1" spans="1:251">
      <c r="A1399" s="151"/>
      <c r="C1399" s="121"/>
      <c r="D1399" s="116"/>
      <c r="E1399" s="116"/>
      <c r="F1399" s="88"/>
      <c r="IM1399"/>
      <c r="IN1399"/>
      <c r="IO1399"/>
      <c r="IP1399"/>
      <c r="IQ1399"/>
    </row>
    <row r="1400" s="33" customFormat="1" ht="15.75" customHeight="1" spans="1:251">
      <c r="A1400" s="151"/>
      <c r="C1400" s="121"/>
      <c r="D1400" s="116"/>
      <c r="E1400" s="116"/>
      <c r="F1400" s="88"/>
      <c r="IM1400"/>
      <c r="IN1400"/>
      <c r="IO1400"/>
      <c r="IP1400"/>
      <c r="IQ1400"/>
    </row>
    <row r="1401" s="33" customFormat="1" ht="15.75" customHeight="1" spans="1:251">
      <c r="A1401" s="151"/>
      <c r="C1401" s="121"/>
      <c r="D1401" s="116"/>
      <c r="E1401" s="116"/>
      <c r="F1401" s="88"/>
      <c r="IM1401"/>
      <c r="IN1401"/>
      <c r="IO1401"/>
      <c r="IP1401"/>
      <c r="IQ1401"/>
    </row>
    <row r="1402" s="33" customFormat="1" ht="15.75" customHeight="1" spans="1:251">
      <c r="A1402" s="151"/>
      <c r="C1402" s="121"/>
      <c r="D1402" s="116"/>
      <c r="E1402" s="116"/>
      <c r="F1402" s="88"/>
      <c r="IM1402"/>
      <c r="IN1402"/>
      <c r="IO1402"/>
      <c r="IP1402"/>
      <c r="IQ1402"/>
    </row>
    <row r="1403" s="33" customFormat="1" ht="15.75" customHeight="1" spans="1:251">
      <c r="A1403" s="151"/>
      <c r="C1403" s="121"/>
      <c r="D1403" s="116"/>
      <c r="E1403" s="116"/>
      <c r="F1403" s="88"/>
      <c r="IM1403"/>
      <c r="IN1403"/>
      <c r="IO1403"/>
      <c r="IP1403"/>
      <c r="IQ1403"/>
    </row>
    <row r="1404" s="33" customFormat="1" ht="15.75" customHeight="1" spans="1:251">
      <c r="A1404" s="151"/>
      <c r="C1404" s="121"/>
      <c r="D1404" s="116"/>
      <c r="E1404" s="116"/>
      <c r="F1404" s="88"/>
      <c r="IM1404"/>
      <c r="IN1404"/>
      <c r="IO1404"/>
      <c r="IP1404"/>
      <c r="IQ1404"/>
    </row>
    <row r="1405" s="33" customFormat="1" ht="15.75" customHeight="1" spans="1:251">
      <c r="A1405" s="151"/>
      <c r="C1405" s="121"/>
      <c r="D1405" s="116"/>
      <c r="E1405" s="116"/>
      <c r="F1405" s="88"/>
      <c r="IM1405"/>
      <c r="IN1405"/>
      <c r="IO1405"/>
      <c r="IP1405"/>
      <c r="IQ1405"/>
    </row>
    <row r="1406" s="33" customFormat="1" ht="15.75" customHeight="1" spans="1:251">
      <c r="A1406" s="151"/>
      <c r="C1406" s="121"/>
      <c r="D1406" s="116"/>
      <c r="E1406" s="116"/>
      <c r="F1406" s="88"/>
      <c r="IM1406"/>
      <c r="IN1406"/>
      <c r="IO1406"/>
      <c r="IP1406"/>
      <c r="IQ1406"/>
    </row>
    <row r="1407" s="33" customFormat="1" ht="15.75" customHeight="1" spans="1:251">
      <c r="A1407" s="151"/>
      <c r="C1407" s="121"/>
      <c r="D1407" s="116"/>
      <c r="E1407" s="116"/>
      <c r="F1407" s="88"/>
      <c r="IM1407"/>
      <c r="IN1407"/>
      <c r="IO1407"/>
      <c r="IP1407"/>
      <c r="IQ1407"/>
    </row>
    <row r="1408" s="33" customFormat="1" ht="15.75" customHeight="1" spans="1:251">
      <c r="A1408" s="151"/>
      <c r="C1408" s="121"/>
      <c r="D1408" s="116"/>
      <c r="E1408" s="116"/>
      <c r="F1408" s="88"/>
      <c r="IM1408"/>
      <c r="IN1408"/>
      <c r="IO1408"/>
      <c r="IP1408"/>
      <c r="IQ1408"/>
    </row>
    <row r="1409" s="33" customFormat="1" ht="15.75" customHeight="1" spans="1:251">
      <c r="A1409" s="151"/>
      <c r="C1409" s="121"/>
      <c r="D1409" s="116"/>
      <c r="E1409" s="116"/>
      <c r="F1409" s="88"/>
      <c r="IM1409"/>
      <c r="IN1409"/>
      <c r="IO1409"/>
      <c r="IP1409"/>
      <c r="IQ1409"/>
    </row>
    <row r="1410" s="33" customFormat="1" ht="15.75" customHeight="1" spans="1:251">
      <c r="A1410" s="151"/>
      <c r="C1410" s="121"/>
      <c r="D1410" s="116"/>
      <c r="E1410" s="116"/>
      <c r="F1410" s="88"/>
      <c r="IM1410"/>
      <c r="IN1410"/>
      <c r="IO1410"/>
      <c r="IP1410"/>
      <c r="IQ1410"/>
    </row>
    <row r="1411" s="33" customFormat="1" ht="15.75" customHeight="1" spans="1:251">
      <c r="A1411" s="151"/>
      <c r="C1411" s="121"/>
      <c r="D1411" s="116"/>
      <c r="E1411" s="116"/>
      <c r="F1411" s="88"/>
      <c r="IM1411"/>
      <c r="IN1411"/>
      <c r="IO1411"/>
      <c r="IP1411"/>
      <c r="IQ1411"/>
    </row>
    <row r="1412" s="33" customFormat="1" ht="15.75" customHeight="1" spans="1:251">
      <c r="A1412" s="151"/>
      <c r="C1412" s="121"/>
      <c r="D1412" s="116"/>
      <c r="E1412" s="116"/>
      <c r="F1412" s="88"/>
      <c r="IM1412"/>
      <c r="IN1412"/>
      <c r="IO1412"/>
      <c r="IP1412"/>
      <c r="IQ1412"/>
    </row>
    <row r="1413" s="33" customFormat="1" ht="15.75" customHeight="1" spans="1:251">
      <c r="A1413" s="151"/>
      <c r="C1413" s="121"/>
      <c r="D1413" s="116"/>
      <c r="E1413" s="116"/>
      <c r="F1413" s="88"/>
      <c r="IM1413"/>
      <c r="IN1413"/>
      <c r="IO1413"/>
      <c r="IP1413"/>
      <c r="IQ1413"/>
    </row>
    <row r="1414" s="33" customFormat="1" ht="15.75" customHeight="1" spans="1:251">
      <c r="A1414" s="151"/>
      <c r="C1414" s="121"/>
      <c r="D1414" s="116"/>
      <c r="E1414" s="116"/>
      <c r="F1414" s="88"/>
      <c r="IM1414"/>
      <c r="IN1414"/>
      <c r="IO1414"/>
      <c r="IP1414"/>
      <c r="IQ1414"/>
    </row>
    <row r="1415" s="33" customFormat="1" ht="15.75" customHeight="1" spans="1:251">
      <c r="A1415" s="151"/>
      <c r="C1415" s="121"/>
      <c r="D1415" s="116"/>
      <c r="E1415" s="116"/>
      <c r="F1415" s="88"/>
      <c r="IM1415"/>
      <c r="IN1415"/>
      <c r="IO1415"/>
      <c r="IP1415"/>
      <c r="IQ1415"/>
    </row>
    <row r="1416" s="33" customFormat="1" ht="15.75" customHeight="1" spans="1:251">
      <c r="A1416" s="151"/>
      <c r="C1416" s="121"/>
      <c r="D1416" s="116"/>
      <c r="E1416" s="116"/>
      <c r="F1416" s="88"/>
      <c r="IM1416"/>
      <c r="IN1416"/>
      <c r="IO1416"/>
      <c r="IP1416"/>
      <c r="IQ1416"/>
    </row>
    <row r="1417" s="33" customFormat="1" ht="15.75" customHeight="1" spans="1:251">
      <c r="A1417" s="151"/>
      <c r="C1417" s="121"/>
      <c r="D1417" s="116"/>
      <c r="E1417" s="116"/>
      <c r="F1417" s="88"/>
      <c r="IM1417"/>
      <c r="IN1417"/>
      <c r="IO1417"/>
      <c r="IP1417"/>
      <c r="IQ1417"/>
    </row>
    <row r="1418" s="33" customFormat="1" ht="15.75" customHeight="1" spans="1:251">
      <c r="A1418" s="151"/>
      <c r="C1418" s="121"/>
      <c r="D1418" s="116"/>
      <c r="E1418" s="116"/>
      <c r="F1418" s="88"/>
      <c r="IM1418"/>
      <c r="IN1418"/>
      <c r="IO1418"/>
      <c r="IP1418"/>
      <c r="IQ1418"/>
    </row>
    <row r="1419" s="33" customFormat="1" ht="15.75" customHeight="1" spans="1:251">
      <c r="A1419" s="151"/>
      <c r="C1419" s="121"/>
      <c r="D1419" s="116"/>
      <c r="E1419" s="116"/>
      <c r="F1419" s="88"/>
      <c r="IM1419"/>
      <c r="IN1419"/>
      <c r="IO1419"/>
      <c r="IP1419"/>
      <c r="IQ1419"/>
    </row>
    <row r="1420" s="33" customFormat="1" ht="15.75" customHeight="1" spans="1:251">
      <c r="A1420" s="151"/>
      <c r="C1420" s="121"/>
      <c r="D1420" s="116"/>
      <c r="E1420" s="116"/>
      <c r="F1420" s="88"/>
      <c r="IM1420"/>
      <c r="IN1420"/>
      <c r="IO1420"/>
      <c r="IP1420"/>
      <c r="IQ1420"/>
    </row>
    <row r="1421" s="33" customFormat="1" ht="15.75" customHeight="1" spans="1:251">
      <c r="A1421" s="151"/>
      <c r="C1421" s="121"/>
      <c r="D1421" s="116"/>
      <c r="E1421" s="116"/>
      <c r="F1421" s="88"/>
      <c r="IM1421"/>
      <c r="IN1421"/>
      <c r="IO1421"/>
      <c r="IP1421"/>
      <c r="IQ1421"/>
    </row>
    <row r="1422" s="33" customFormat="1" ht="15.75" customHeight="1" spans="1:251">
      <c r="A1422" s="151"/>
      <c r="C1422" s="121"/>
      <c r="D1422" s="116"/>
      <c r="E1422" s="116"/>
      <c r="F1422" s="88"/>
      <c r="IM1422"/>
      <c r="IN1422"/>
      <c r="IO1422"/>
      <c r="IP1422"/>
      <c r="IQ1422"/>
    </row>
    <row r="1423" s="33" customFormat="1" ht="15.75" customHeight="1" spans="1:251">
      <c r="A1423" s="151"/>
      <c r="C1423" s="121"/>
      <c r="D1423" s="116"/>
      <c r="E1423" s="116"/>
      <c r="F1423" s="88"/>
      <c r="IM1423"/>
      <c r="IN1423"/>
      <c r="IO1423"/>
      <c r="IP1423"/>
      <c r="IQ1423"/>
    </row>
    <row r="1424" s="33" customFormat="1" ht="15.75" customHeight="1" spans="1:251">
      <c r="A1424" s="151"/>
      <c r="C1424" s="121"/>
      <c r="D1424" s="116"/>
      <c r="E1424" s="116"/>
      <c r="F1424" s="88"/>
      <c r="IM1424"/>
      <c r="IN1424"/>
      <c r="IO1424"/>
      <c r="IP1424"/>
      <c r="IQ1424"/>
    </row>
    <row r="1425" s="33" customFormat="1" ht="15.75" customHeight="1" spans="1:251">
      <c r="A1425" s="151"/>
      <c r="C1425" s="121"/>
      <c r="D1425" s="116"/>
      <c r="E1425" s="116"/>
      <c r="F1425" s="88"/>
      <c r="IM1425"/>
      <c r="IN1425"/>
      <c r="IO1425"/>
      <c r="IP1425"/>
      <c r="IQ1425"/>
    </row>
    <row r="1426" s="33" customFormat="1" ht="15.75" customHeight="1" spans="1:251">
      <c r="A1426" s="151"/>
      <c r="C1426" s="121"/>
      <c r="D1426" s="116"/>
      <c r="E1426" s="116"/>
      <c r="F1426" s="88"/>
      <c r="IM1426"/>
      <c r="IN1426"/>
      <c r="IO1426"/>
      <c r="IP1426"/>
      <c r="IQ1426"/>
    </row>
    <row r="1427" s="33" customFormat="1" ht="15.75" customHeight="1" spans="1:251">
      <c r="A1427" s="151"/>
      <c r="C1427" s="121"/>
      <c r="D1427" s="116"/>
      <c r="E1427" s="116"/>
      <c r="F1427" s="88"/>
      <c r="IM1427"/>
      <c r="IN1427"/>
      <c r="IO1427"/>
      <c r="IP1427"/>
      <c r="IQ1427"/>
    </row>
    <row r="1428" s="33" customFormat="1" ht="15.75" customHeight="1" spans="1:251">
      <c r="A1428" s="151"/>
      <c r="C1428" s="121"/>
      <c r="D1428" s="116"/>
      <c r="E1428" s="116"/>
      <c r="F1428" s="88"/>
      <c r="IM1428"/>
      <c r="IN1428"/>
      <c r="IO1428"/>
      <c r="IP1428"/>
      <c r="IQ1428"/>
    </row>
    <row r="1429" s="33" customFormat="1" ht="15.75" customHeight="1" spans="1:251">
      <c r="A1429" s="151"/>
      <c r="C1429" s="121"/>
      <c r="D1429" s="116"/>
      <c r="E1429" s="116"/>
      <c r="F1429" s="88"/>
      <c r="IM1429"/>
      <c r="IN1429"/>
      <c r="IO1429"/>
      <c r="IP1429"/>
      <c r="IQ1429"/>
    </row>
    <row r="1430" s="33" customFormat="1" ht="15.75" customHeight="1" spans="1:251">
      <c r="A1430" s="151"/>
      <c r="C1430" s="121"/>
      <c r="D1430" s="116"/>
      <c r="E1430" s="116"/>
      <c r="F1430" s="88"/>
      <c r="IM1430"/>
      <c r="IN1430"/>
      <c r="IO1430"/>
      <c r="IP1430"/>
      <c r="IQ1430"/>
    </row>
    <row r="1431" s="33" customFormat="1" ht="15.75" customHeight="1" spans="1:251">
      <c r="A1431" s="151"/>
      <c r="C1431" s="121"/>
      <c r="D1431" s="116"/>
      <c r="E1431" s="116"/>
      <c r="F1431" s="88"/>
      <c r="IM1431"/>
      <c r="IN1431"/>
      <c r="IO1431"/>
      <c r="IP1431"/>
      <c r="IQ1431"/>
    </row>
    <row r="1432" s="33" customFormat="1" ht="15.75" customHeight="1" spans="1:251">
      <c r="A1432" s="151"/>
      <c r="C1432" s="121"/>
      <c r="D1432" s="116"/>
      <c r="E1432" s="116"/>
      <c r="F1432" s="88"/>
      <c r="IM1432"/>
      <c r="IN1432"/>
      <c r="IO1432"/>
      <c r="IP1432"/>
      <c r="IQ1432"/>
    </row>
    <row r="1433" s="33" customFormat="1" ht="15.75" customHeight="1" spans="1:251">
      <c r="A1433" s="151"/>
      <c r="C1433" s="121"/>
      <c r="D1433" s="116"/>
      <c r="E1433" s="116"/>
      <c r="F1433" s="88"/>
      <c r="IM1433"/>
      <c r="IN1433"/>
      <c r="IO1433"/>
      <c r="IP1433"/>
      <c r="IQ1433"/>
    </row>
    <row r="1434" s="33" customFormat="1" ht="15.75" customHeight="1" spans="1:251">
      <c r="A1434" s="151"/>
      <c r="C1434" s="121"/>
      <c r="D1434" s="116"/>
      <c r="E1434" s="116"/>
      <c r="F1434" s="88"/>
      <c r="IM1434"/>
      <c r="IN1434"/>
      <c r="IO1434"/>
      <c r="IP1434"/>
      <c r="IQ1434"/>
    </row>
    <row r="1435" s="33" customFormat="1" ht="15.75" customHeight="1" spans="1:251">
      <c r="A1435" s="151"/>
      <c r="C1435" s="121"/>
      <c r="D1435" s="116"/>
      <c r="E1435" s="116"/>
      <c r="F1435" s="88"/>
      <c r="IM1435"/>
      <c r="IN1435"/>
      <c r="IO1435"/>
      <c r="IP1435"/>
      <c r="IQ1435"/>
    </row>
    <row r="1436" s="33" customFormat="1" ht="15.75" customHeight="1" spans="1:251">
      <c r="A1436" s="151"/>
      <c r="C1436" s="121"/>
      <c r="D1436" s="116"/>
      <c r="E1436" s="116"/>
      <c r="F1436" s="88"/>
      <c r="IM1436"/>
      <c r="IN1436"/>
      <c r="IO1436"/>
      <c r="IP1436"/>
      <c r="IQ1436"/>
    </row>
    <row r="1437" s="33" customFormat="1" ht="15.75" customHeight="1" spans="1:251">
      <c r="A1437" s="151"/>
      <c r="C1437" s="121"/>
      <c r="D1437" s="116"/>
      <c r="E1437" s="116"/>
      <c r="F1437" s="88"/>
      <c r="IM1437"/>
      <c r="IN1437"/>
      <c r="IO1437"/>
      <c r="IP1437"/>
      <c r="IQ1437"/>
    </row>
    <row r="1438" s="33" customFormat="1" ht="15.75" customHeight="1" spans="1:251">
      <c r="A1438" s="151"/>
      <c r="C1438" s="121"/>
      <c r="D1438" s="116"/>
      <c r="E1438" s="116"/>
      <c r="F1438" s="88"/>
      <c r="IM1438"/>
      <c r="IN1438"/>
      <c r="IO1438"/>
      <c r="IP1438"/>
      <c r="IQ1438"/>
    </row>
    <row r="1439" s="33" customFormat="1" ht="15.75" customHeight="1" spans="1:251">
      <c r="A1439" s="151"/>
      <c r="C1439" s="121"/>
      <c r="D1439" s="116"/>
      <c r="E1439" s="116"/>
      <c r="F1439" s="88"/>
      <c r="IM1439"/>
      <c r="IN1439"/>
      <c r="IO1439"/>
      <c r="IP1439"/>
      <c r="IQ1439"/>
    </row>
    <row r="1440" s="33" customFormat="1" ht="15.75" customHeight="1" spans="1:251">
      <c r="A1440" s="151"/>
      <c r="C1440" s="121"/>
      <c r="D1440" s="116"/>
      <c r="E1440" s="116"/>
      <c r="F1440" s="88"/>
      <c r="IM1440"/>
      <c r="IN1440"/>
      <c r="IO1440"/>
      <c r="IP1440"/>
      <c r="IQ1440"/>
    </row>
    <row r="1441" s="33" customFormat="1" ht="15.75" customHeight="1" spans="1:251">
      <c r="A1441" s="151"/>
      <c r="C1441" s="121"/>
      <c r="D1441" s="116"/>
      <c r="E1441" s="116"/>
      <c r="F1441" s="88"/>
      <c r="IM1441"/>
      <c r="IN1441"/>
      <c r="IO1441"/>
      <c r="IP1441"/>
      <c r="IQ1441"/>
    </row>
    <row r="1442" s="33" customFormat="1" ht="15.75" customHeight="1" spans="1:251">
      <c r="A1442" s="151"/>
      <c r="C1442" s="121"/>
      <c r="D1442" s="116"/>
      <c r="E1442" s="116"/>
      <c r="F1442" s="88"/>
      <c r="IM1442"/>
      <c r="IN1442"/>
      <c r="IO1442"/>
      <c r="IP1442"/>
      <c r="IQ1442"/>
    </row>
    <row r="1443" s="33" customFormat="1" ht="15.75" customHeight="1" spans="1:251">
      <c r="A1443" s="151"/>
      <c r="C1443" s="121"/>
      <c r="D1443" s="116"/>
      <c r="E1443" s="116"/>
      <c r="F1443" s="88"/>
      <c r="IM1443"/>
      <c r="IN1443"/>
      <c r="IO1443"/>
      <c r="IP1443"/>
      <c r="IQ1443"/>
    </row>
    <row r="1444" s="33" customFormat="1" ht="15.75" customHeight="1" spans="1:251">
      <c r="A1444" s="151"/>
      <c r="C1444" s="121"/>
      <c r="D1444" s="116"/>
      <c r="E1444" s="116"/>
      <c r="F1444" s="88"/>
      <c r="IM1444"/>
      <c r="IN1444"/>
      <c r="IO1444"/>
      <c r="IP1444"/>
      <c r="IQ1444"/>
    </row>
    <row r="1445" s="33" customFormat="1" ht="15.75" customHeight="1" spans="1:251">
      <c r="A1445" s="151"/>
      <c r="C1445" s="121"/>
      <c r="D1445" s="116"/>
      <c r="E1445" s="116"/>
      <c r="F1445" s="88"/>
      <c r="IM1445"/>
      <c r="IN1445"/>
      <c r="IO1445"/>
      <c r="IP1445"/>
      <c r="IQ1445"/>
    </row>
    <row r="1446" s="33" customFormat="1" ht="15.75" customHeight="1" spans="1:251">
      <c r="A1446" s="151"/>
      <c r="C1446" s="121"/>
      <c r="D1446" s="116"/>
      <c r="E1446" s="116"/>
      <c r="F1446" s="88"/>
      <c r="IM1446"/>
      <c r="IN1446"/>
      <c r="IO1446"/>
      <c r="IP1446"/>
      <c r="IQ1446"/>
    </row>
    <row r="1447" s="33" customFormat="1" ht="15.75" customHeight="1" spans="1:251">
      <c r="A1447" s="151"/>
      <c r="C1447" s="121"/>
      <c r="D1447" s="116"/>
      <c r="E1447" s="116"/>
      <c r="F1447" s="88"/>
      <c r="IM1447"/>
      <c r="IN1447"/>
      <c r="IO1447"/>
      <c r="IP1447"/>
      <c r="IQ1447"/>
    </row>
    <row r="1448" s="33" customFormat="1" ht="15.75" customHeight="1" spans="1:251">
      <c r="A1448" s="151"/>
      <c r="C1448" s="121"/>
      <c r="D1448" s="116"/>
      <c r="E1448" s="116"/>
      <c r="F1448" s="88"/>
      <c r="IM1448"/>
      <c r="IN1448"/>
      <c r="IO1448"/>
      <c r="IP1448"/>
      <c r="IQ1448"/>
    </row>
    <row r="1449" s="33" customFormat="1" ht="15.75" customHeight="1" spans="1:251">
      <c r="A1449" s="151"/>
      <c r="C1449" s="121"/>
      <c r="D1449" s="116"/>
      <c r="E1449" s="116"/>
      <c r="F1449" s="88"/>
      <c r="IM1449"/>
      <c r="IN1449"/>
      <c r="IO1449"/>
      <c r="IP1449"/>
      <c r="IQ1449"/>
    </row>
    <row r="1450" s="33" customFormat="1" ht="15.75" customHeight="1" spans="1:251">
      <c r="A1450" s="151"/>
      <c r="C1450" s="121"/>
      <c r="D1450" s="116"/>
      <c r="E1450" s="116"/>
      <c r="F1450" s="88"/>
      <c r="IM1450"/>
      <c r="IN1450"/>
      <c r="IO1450"/>
      <c r="IP1450"/>
      <c r="IQ1450"/>
    </row>
    <row r="1451" s="33" customFormat="1" ht="15.75" customHeight="1" spans="1:251">
      <c r="A1451" s="151"/>
      <c r="C1451" s="121"/>
      <c r="D1451" s="116"/>
      <c r="E1451" s="116"/>
      <c r="F1451" s="88"/>
      <c r="IM1451"/>
      <c r="IN1451"/>
      <c r="IO1451"/>
      <c r="IP1451"/>
      <c r="IQ1451"/>
    </row>
    <row r="1452" s="33" customFormat="1" ht="15.75" customHeight="1" spans="1:251">
      <c r="A1452" s="151"/>
      <c r="C1452" s="121"/>
      <c r="D1452" s="116"/>
      <c r="E1452" s="116"/>
      <c r="F1452" s="88"/>
      <c r="IM1452"/>
      <c r="IN1452"/>
      <c r="IO1452"/>
      <c r="IP1452"/>
      <c r="IQ1452"/>
    </row>
    <row r="1453" s="33" customFormat="1" ht="15.75" customHeight="1" spans="1:251">
      <c r="A1453" s="151"/>
      <c r="C1453" s="121"/>
      <c r="D1453" s="116"/>
      <c r="E1453" s="116"/>
      <c r="F1453" s="88"/>
      <c r="IM1453"/>
      <c r="IN1453"/>
      <c r="IO1453"/>
      <c r="IP1453"/>
      <c r="IQ1453"/>
    </row>
    <row r="1454" s="33" customFormat="1" ht="15.75" customHeight="1" spans="1:251">
      <c r="A1454" s="151"/>
      <c r="C1454" s="121"/>
      <c r="D1454" s="116"/>
      <c r="E1454" s="116"/>
      <c r="F1454" s="88"/>
      <c r="IM1454"/>
      <c r="IN1454"/>
      <c r="IO1454"/>
      <c r="IP1454"/>
      <c r="IQ1454"/>
    </row>
    <row r="1455" s="33" customFormat="1" ht="15.75" customHeight="1" spans="1:251">
      <c r="A1455" s="151"/>
      <c r="C1455" s="121"/>
      <c r="D1455" s="116"/>
      <c r="E1455" s="116"/>
      <c r="F1455" s="88"/>
      <c r="IM1455"/>
      <c r="IN1455"/>
      <c r="IO1455"/>
      <c r="IP1455"/>
      <c r="IQ1455"/>
    </row>
    <row r="1456" s="33" customFormat="1" ht="15.75" customHeight="1" spans="1:251">
      <c r="A1456" s="151"/>
      <c r="C1456" s="121"/>
      <c r="D1456" s="116"/>
      <c r="E1456" s="116"/>
      <c r="F1456" s="88"/>
      <c r="IM1456"/>
      <c r="IN1456"/>
      <c r="IO1456"/>
      <c r="IP1456"/>
      <c r="IQ1456"/>
    </row>
    <row r="1457" s="33" customFormat="1" ht="15.75" customHeight="1" spans="1:251">
      <c r="A1457" s="151"/>
      <c r="C1457" s="121"/>
      <c r="D1457" s="116"/>
      <c r="E1457" s="116"/>
      <c r="F1457" s="88"/>
      <c r="IM1457"/>
      <c r="IN1457"/>
      <c r="IO1457"/>
      <c r="IP1457"/>
      <c r="IQ1457"/>
    </row>
    <row r="1458" s="33" customFormat="1" ht="15.75" customHeight="1" spans="1:251">
      <c r="A1458" s="151"/>
      <c r="C1458" s="121"/>
      <c r="D1458" s="116"/>
      <c r="E1458" s="116"/>
      <c r="F1458" s="88"/>
      <c r="IM1458"/>
      <c r="IN1458"/>
      <c r="IO1458"/>
      <c r="IP1458"/>
      <c r="IQ1458"/>
    </row>
    <row r="1459" s="33" customFormat="1" ht="15.75" customHeight="1" spans="1:251">
      <c r="A1459" s="151"/>
      <c r="C1459" s="121"/>
      <c r="D1459" s="116"/>
      <c r="E1459" s="116"/>
      <c r="F1459" s="88"/>
      <c r="IM1459"/>
      <c r="IN1459"/>
      <c r="IO1459"/>
      <c r="IP1459"/>
      <c r="IQ1459"/>
    </row>
    <row r="1460" s="33" customFormat="1" ht="15.75" customHeight="1" spans="1:251">
      <c r="A1460" s="151"/>
      <c r="C1460" s="121"/>
      <c r="D1460" s="116"/>
      <c r="E1460" s="116"/>
      <c r="F1460" s="88"/>
      <c r="IM1460"/>
      <c r="IN1460"/>
      <c r="IO1460"/>
      <c r="IP1460"/>
      <c r="IQ1460"/>
    </row>
    <row r="1461" s="33" customFormat="1" ht="15.75" customHeight="1" spans="1:251">
      <c r="A1461" s="151"/>
      <c r="C1461" s="121"/>
      <c r="D1461" s="116"/>
      <c r="E1461" s="116"/>
      <c r="F1461" s="88"/>
      <c r="IM1461"/>
      <c r="IN1461"/>
      <c r="IO1461"/>
      <c r="IP1461"/>
      <c r="IQ1461"/>
    </row>
    <row r="1462" s="33" customFormat="1" ht="15.75" customHeight="1" spans="1:251">
      <c r="A1462" s="151"/>
      <c r="C1462" s="121"/>
      <c r="D1462" s="116"/>
      <c r="E1462" s="116"/>
      <c r="F1462" s="88"/>
      <c r="IM1462"/>
      <c r="IN1462"/>
      <c r="IO1462"/>
      <c r="IP1462"/>
      <c r="IQ1462"/>
    </row>
    <row r="1463" s="33" customFormat="1" ht="15.75" customHeight="1" spans="1:251">
      <c r="A1463" s="151"/>
      <c r="C1463" s="121"/>
      <c r="D1463" s="116"/>
      <c r="E1463" s="116"/>
      <c r="F1463" s="88"/>
      <c r="IM1463"/>
      <c r="IN1463"/>
      <c r="IO1463"/>
      <c r="IP1463"/>
      <c r="IQ1463"/>
    </row>
    <row r="1464" s="33" customFormat="1" ht="15.75" customHeight="1" spans="1:251">
      <c r="A1464" s="151"/>
      <c r="C1464" s="121"/>
      <c r="D1464" s="116"/>
      <c r="E1464" s="116"/>
      <c r="F1464" s="88"/>
      <c r="IM1464"/>
      <c r="IN1464"/>
      <c r="IO1464"/>
      <c r="IP1464"/>
      <c r="IQ1464"/>
    </row>
    <row r="1465" s="33" customFormat="1" ht="15.75" customHeight="1" spans="1:251">
      <c r="A1465" s="151"/>
      <c r="C1465" s="121"/>
      <c r="D1465" s="116"/>
      <c r="E1465" s="116"/>
      <c r="F1465" s="88"/>
      <c r="IM1465"/>
      <c r="IN1465"/>
      <c r="IO1465"/>
      <c r="IP1465"/>
      <c r="IQ1465"/>
    </row>
    <row r="1466" s="33" customFormat="1" ht="15.75" customHeight="1" spans="1:251">
      <c r="A1466" s="151"/>
      <c r="C1466" s="121"/>
      <c r="D1466" s="116"/>
      <c r="E1466" s="116"/>
      <c r="F1466" s="88"/>
      <c r="IM1466"/>
      <c r="IN1466"/>
      <c r="IO1466"/>
      <c r="IP1466"/>
      <c r="IQ1466"/>
    </row>
    <row r="1467" s="33" customFormat="1" ht="15.75" customHeight="1" spans="1:251">
      <c r="A1467" s="151"/>
      <c r="C1467" s="121"/>
      <c r="D1467" s="116"/>
      <c r="E1467" s="116"/>
      <c r="F1467" s="88"/>
      <c r="IM1467"/>
      <c r="IN1467"/>
      <c r="IO1467"/>
      <c r="IP1467"/>
      <c r="IQ1467"/>
    </row>
    <row r="1468" s="33" customFormat="1" ht="15.75" customHeight="1" spans="1:251">
      <c r="A1468" s="151"/>
      <c r="C1468" s="121"/>
      <c r="D1468" s="116"/>
      <c r="E1468" s="116"/>
      <c r="F1468" s="88"/>
      <c r="IM1468"/>
      <c r="IN1468"/>
      <c r="IO1468"/>
      <c r="IP1468"/>
      <c r="IQ1468"/>
    </row>
    <row r="1469" s="33" customFormat="1" ht="15.75" customHeight="1" spans="1:251">
      <c r="A1469" s="151"/>
      <c r="C1469" s="121"/>
      <c r="D1469" s="116"/>
      <c r="E1469" s="116"/>
      <c r="F1469" s="88"/>
      <c r="IM1469"/>
      <c r="IN1469"/>
      <c r="IO1469"/>
      <c r="IP1469"/>
      <c r="IQ1469"/>
    </row>
    <row r="1470" s="33" customFormat="1" ht="15.75" customHeight="1" spans="1:251">
      <c r="A1470" s="151"/>
      <c r="C1470" s="121"/>
      <c r="D1470" s="116"/>
      <c r="E1470" s="116"/>
      <c r="F1470" s="88"/>
      <c r="IM1470"/>
      <c r="IN1470"/>
      <c r="IO1470"/>
      <c r="IP1470"/>
      <c r="IQ1470"/>
    </row>
    <row r="1471" s="33" customFormat="1" ht="15.75" customHeight="1" spans="1:251">
      <c r="A1471" s="151"/>
      <c r="C1471" s="121"/>
      <c r="D1471" s="116"/>
      <c r="E1471" s="116"/>
      <c r="F1471" s="88"/>
      <c r="IM1471"/>
      <c r="IN1471"/>
      <c r="IO1471"/>
      <c r="IP1471"/>
      <c r="IQ1471"/>
    </row>
    <row r="1472" s="33" customFormat="1" ht="15.75" customHeight="1" spans="1:251">
      <c r="A1472" s="151"/>
      <c r="C1472" s="121"/>
      <c r="D1472" s="116"/>
      <c r="E1472" s="116"/>
      <c r="F1472" s="88"/>
      <c r="IM1472"/>
      <c r="IN1472"/>
      <c r="IO1472"/>
      <c r="IP1472"/>
      <c r="IQ1472"/>
    </row>
    <row r="1473" s="33" customFormat="1" ht="15.75" customHeight="1" spans="1:251">
      <c r="A1473" s="151"/>
      <c r="C1473" s="121"/>
      <c r="D1473" s="116"/>
      <c r="E1473" s="116"/>
      <c r="F1473" s="88"/>
      <c r="IM1473"/>
      <c r="IN1473"/>
      <c r="IO1473"/>
      <c r="IP1473"/>
      <c r="IQ1473"/>
    </row>
    <row r="1474" s="33" customFormat="1" ht="15.75" customHeight="1" spans="1:251">
      <c r="A1474" s="151"/>
      <c r="C1474" s="121"/>
      <c r="D1474" s="116"/>
      <c r="E1474" s="116"/>
      <c r="F1474" s="88"/>
      <c r="IM1474"/>
      <c r="IN1474"/>
      <c r="IO1474"/>
      <c r="IP1474"/>
      <c r="IQ1474"/>
    </row>
    <row r="1475" s="33" customFormat="1" ht="15.75" customHeight="1" spans="1:251">
      <c r="A1475" s="151"/>
      <c r="C1475" s="121"/>
      <c r="D1475" s="116"/>
      <c r="E1475" s="116"/>
      <c r="F1475" s="88"/>
      <c r="IM1475"/>
      <c r="IN1475"/>
      <c r="IO1475"/>
      <c r="IP1475"/>
      <c r="IQ1475"/>
    </row>
    <row r="1476" s="33" customFormat="1" ht="15.75" customHeight="1" spans="1:251">
      <c r="A1476" s="151"/>
      <c r="C1476" s="121"/>
      <c r="D1476" s="116"/>
      <c r="E1476" s="116"/>
      <c r="F1476" s="88"/>
      <c r="IM1476"/>
      <c r="IN1476"/>
      <c r="IO1476"/>
      <c r="IP1476"/>
      <c r="IQ1476"/>
    </row>
    <row r="1477" s="33" customFormat="1" ht="15.75" customHeight="1" spans="1:251">
      <c r="A1477" s="151"/>
      <c r="C1477" s="121"/>
      <c r="D1477" s="116"/>
      <c r="E1477" s="116"/>
      <c r="F1477" s="88"/>
      <c r="IM1477"/>
      <c r="IN1477"/>
      <c r="IO1477"/>
      <c r="IP1477"/>
      <c r="IQ1477"/>
    </row>
    <row r="1478" s="33" customFormat="1" ht="15.75" customHeight="1" spans="1:251">
      <c r="A1478" s="151"/>
      <c r="C1478" s="121"/>
      <c r="D1478" s="116"/>
      <c r="E1478" s="116"/>
      <c r="F1478" s="88"/>
      <c r="IM1478"/>
      <c r="IN1478"/>
      <c r="IO1478"/>
      <c r="IP1478"/>
      <c r="IQ1478"/>
    </row>
    <row r="1479" s="33" customFormat="1" ht="15.75" customHeight="1" spans="1:251">
      <c r="A1479" s="151"/>
      <c r="C1479" s="121"/>
      <c r="D1479" s="116"/>
      <c r="E1479" s="116"/>
      <c r="F1479" s="88"/>
      <c r="IM1479"/>
      <c r="IN1479"/>
      <c r="IO1479"/>
      <c r="IP1479"/>
      <c r="IQ1479"/>
    </row>
    <row r="1480" s="33" customFormat="1" ht="15.75" customHeight="1" spans="1:251">
      <c r="A1480" s="151"/>
      <c r="C1480" s="121"/>
      <c r="D1480" s="116"/>
      <c r="E1480" s="116"/>
      <c r="F1480" s="88"/>
      <c r="IM1480"/>
      <c r="IN1480"/>
      <c r="IO1480"/>
      <c r="IP1480"/>
      <c r="IQ1480"/>
    </row>
    <row r="1481" s="33" customFormat="1" ht="15.75" customHeight="1" spans="1:251">
      <c r="A1481" s="151"/>
      <c r="C1481" s="121"/>
      <c r="D1481" s="116"/>
      <c r="E1481" s="116"/>
      <c r="F1481" s="88"/>
      <c r="IM1481"/>
      <c r="IN1481"/>
      <c r="IO1481"/>
      <c r="IP1481"/>
      <c r="IQ1481"/>
    </row>
    <row r="1482" s="33" customFormat="1" ht="15.75" customHeight="1" spans="1:251">
      <c r="A1482" s="151"/>
      <c r="C1482" s="121"/>
      <c r="D1482" s="116"/>
      <c r="E1482" s="116"/>
      <c r="F1482" s="88"/>
      <c r="IM1482"/>
      <c r="IN1482"/>
      <c r="IO1482"/>
      <c r="IP1482"/>
      <c r="IQ1482"/>
    </row>
    <row r="1483" s="33" customFormat="1" ht="15.75" customHeight="1" spans="1:251">
      <c r="A1483" s="151"/>
      <c r="C1483" s="121"/>
      <c r="D1483" s="116"/>
      <c r="E1483" s="116"/>
      <c r="F1483" s="88"/>
      <c r="IM1483"/>
      <c r="IN1483"/>
      <c r="IO1483"/>
      <c r="IP1483"/>
      <c r="IQ1483"/>
    </row>
    <row r="1484" s="33" customFormat="1" ht="15.75" customHeight="1" spans="1:251">
      <c r="A1484" s="151"/>
      <c r="C1484" s="121"/>
      <c r="D1484" s="116"/>
      <c r="E1484" s="116"/>
      <c r="F1484" s="88"/>
      <c r="IM1484"/>
      <c r="IN1484"/>
      <c r="IO1484"/>
      <c r="IP1484"/>
      <c r="IQ1484"/>
    </row>
    <row r="1485" s="33" customFormat="1" ht="15.75" customHeight="1" spans="1:251">
      <c r="A1485" s="151"/>
      <c r="C1485" s="121"/>
      <c r="D1485" s="116"/>
      <c r="E1485" s="116"/>
      <c r="F1485" s="88"/>
      <c r="IM1485"/>
      <c r="IN1485"/>
      <c r="IO1485"/>
      <c r="IP1485"/>
      <c r="IQ1485"/>
    </row>
    <row r="1486" s="33" customFormat="1" ht="15.75" customHeight="1" spans="1:251">
      <c r="A1486" s="151"/>
      <c r="C1486" s="121"/>
      <c r="D1486" s="116"/>
      <c r="E1486" s="116"/>
      <c r="F1486" s="88"/>
      <c r="IM1486"/>
      <c r="IN1486"/>
      <c r="IO1486"/>
      <c r="IP1486"/>
      <c r="IQ1486"/>
    </row>
    <row r="1487" s="33" customFormat="1" ht="15.75" customHeight="1" spans="1:251">
      <c r="A1487" s="151"/>
      <c r="C1487" s="121"/>
      <c r="D1487" s="116"/>
      <c r="E1487" s="116"/>
      <c r="F1487" s="88"/>
      <c r="IM1487"/>
      <c r="IN1487"/>
      <c r="IO1487"/>
      <c r="IP1487"/>
      <c r="IQ1487"/>
    </row>
    <row r="1488" s="33" customFormat="1" ht="15.75" customHeight="1" spans="1:251">
      <c r="A1488" s="151"/>
      <c r="C1488" s="121"/>
      <c r="D1488" s="116"/>
      <c r="E1488" s="116"/>
      <c r="F1488" s="88"/>
      <c r="IM1488"/>
      <c r="IN1488"/>
      <c r="IO1488"/>
      <c r="IP1488"/>
      <c r="IQ1488"/>
    </row>
    <row r="1489" s="33" customFormat="1" ht="15.75" customHeight="1" spans="1:251">
      <c r="A1489" s="151"/>
      <c r="C1489" s="121"/>
      <c r="D1489" s="116"/>
      <c r="E1489" s="116"/>
      <c r="F1489" s="88"/>
      <c r="IM1489"/>
      <c r="IN1489"/>
      <c r="IO1489"/>
      <c r="IP1489"/>
      <c r="IQ1489"/>
    </row>
    <row r="1490" s="33" customFormat="1" ht="15.75" customHeight="1" spans="1:251">
      <c r="A1490" s="151"/>
      <c r="C1490" s="121"/>
      <c r="D1490" s="116"/>
      <c r="E1490" s="116"/>
      <c r="F1490" s="88"/>
      <c r="IM1490"/>
      <c r="IN1490"/>
      <c r="IO1490"/>
      <c r="IP1490"/>
      <c r="IQ1490"/>
    </row>
    <row r="1491" s="33" customFormat="1" ht="15.75" customHeight="1" spans="1:251">
      <c r="A1491" s="151"/>
      <c r="C1491" s="121"/>
      <c r="D1491" s="116"/>
      <c r="E1491" s="116"/>
      <c r="F1491" s="88"/>
      <c r="IM1491"/>
      <c r="IN1491"/>
      <c r="IO1491"/>
      <c r="IP1491"/>
      <c r="IQ1491"/>
    </row>
    <row r="1492" s="33" customFormat="1" ht="15.75" customHeight="1" spans="1:251">
      <c r="A1492" s="151"/>
      <c r="C1492" s="121"/>
      <c r="D1492" s="116"/>
      <c r="E1492" s="116"/>
      <c r="F1492" s="88"/>
      <c r="IM1492"/>
      <c r="IN1492"/>
      <c r="IO1492"/>
      <c r="IP1492"/>
      <c r="IQ1492"/>
    </row>
    <row r="1493" s="33" customFormat="1" ht="15.75" customHeight="1" spans="1:251">
      <c r="A1493" s="151"/>
      <c r="C1493" s="121"/>
      <c r="D1493" s="116"/>
      <c r="E1493" s="116"/>
      <c r="F1493" s="88"/>
      <c r="IM1493"/>
      <c r="IN1493"/>
      <c r="IO1493"/>
      <c r="IP1493"/>
      <c r="IQ1493"/>
    </row>
    <row r="1494" s="33" customFormat="1" ht="15.75" customHeight="1" spans="1:251">
      <c r="A1494" s="151"/>
      <c r="C1494" s="121"/>
      <c r="D1494" s="116"/>
      <c r="E1494" s="116"/>
      <c r="F1494" s="88"/>
      <c r="IM1494"/>
      <c r="IN1494"/>
      <c r="IO1494"/>
      <c r="IP1494"/>
      <c r="IQ1494"/>
    </row>
    <row r="1495" s="33" customFormat="1" ht="15.75" customHeight="1" spans="1:251">
      <c r="A1495" s="151"/>
      <c r="C1495" s="121"/>
      <c r="D1495" s="116"/>
      <c r="E1495" s="116"/>
      <c r="F1495" s="88"/>
      <c r="IM1495"/>
      <c r="IN1495"/>
      <c r="IO1495"/>
      <c r="IP1495"/>
      <c r="IQ1495"/>
    </row>
    <row r="1496" s="33" customFormat="1" ht="15.75" customHeight="1" spans="1:251">
      <c r="A1496" s="151"/>
      <c r="C1496" s="121"/>
      <c r="D1496" s="116"/>
      <c r="E1496" s="116"/>
      <c r="F1496" s="88"/>
      <c r="IM1496"/>
      <c r="IN1496"/>
      <c r="IO1496"/>
      <c r="IP1496"/>
      <c r="IQ1496"/>
    </row>
    <row r="1497" s="33" customFormat="1" ht="15.75" customHeight="1" spans="1:251">
      <c r="A1497" s="151"/>
      <c r="C1497" s="121"/>
      <c r="D1497" s="116"/>
      <c r="E1497" s="116"/>
      <c r="F1497" s="88"/>
      <c r="IM1497"/>
      <c r="IN1497"/>
      <c r="IO1497"/>
      <c r="IP1497"/>
      <c r="IQ1497"/>
    </row>
    <row r="1498" s="33" customFormat="1" ht="15.75" customHeight="1" spans="1:251">
      <c r="A1498" s="151"/>
      <c r="C1498" s="121"/>
      <c r="D1498" s="116"/>
      <c r="E1498" s="116"/>
      <c r="F1498" s="88"/>
      <c r="IM1498"/>
      <c r="IN1498"/>
      <c r="IO1498"/>
      <c r="IP1498"/>
      <c r="IQ1498"/>
    </row>
    <row r="1499" s="33" customFormat="1" ht="15.75" customHeight="1" spans="1:251">
      <c r="A1499" s="151"/>
      <c r="C1499" s="121"/>
      <c r="D1499" s="116"/>
      <c r="E1499" s="116"/>
      <c r="F1499" s="88"/>
      <c r="IM1499"/>
      <c r="IN1499"/>
      <c r="IO1499"/>
      <c r="IP1499"/>
      <c r="IQ1499"/>
    </row>
    <row r="1500" s="33" customFormat="1" ht="15.75" customHeight="1" spans="1:251">
      <c r="A1500" s="151"/>
      <c r="C1500" s="121"/>
      <c r="D1500" s="116"/>
      <c r="E1500" s="116"/>
      <c r="F1500" s="88"/>
      <c r="IM1500"/>
      <c r="IN1500"/>
      <c r="IO1500"/>
      <c r="IP1500"/>
      <c r="IQ1500"/>
    </row>
    <row r="1501" s="33" customFormat="1" ht="15.75" customHeight="1" spans="1:251">
      <c r="A1501" s="151"/>
      <c r="C1501" s="121"/>
      <c r="D1501" s="116"/>
      <c r="E1501" s="116"/>
      <c r="F1501" s="88"/>
      <c r="IM1501"/>
      <c r="IN1501"/>
      <c r="IO1501"/>
      <c r="IP1501"/>
      <c r="IQ1501"/>
    </row>
    <row r="1502" s="33" customFormat="1" ht="15.75" customHeight="1" spans="1:251">
      <c r="A1502" s="151"/>
      <c r="C1502" s="121"/>
      <c r="D1502" s="116"/>
      <c r="E1502" s="116"/>
      <c r="F1502" s="88"/>
      <c r="IM1502"/>
      <c r="IN1502"/>
      <c r="IO1502"/>
      <c r="IP1502"/>
      <c r="IQ1502"/>
    </row>
    <row r="1503" s="33" customFormat="1" ht="15.75" customHeight="1" spans="1:251">
      <c r="A1503" s="151"/>
      <c r="C1503" s="121"/>
      <c r="D1503" s="116"/>
      <c r="E1503" s="116"/>
      <c r="F1503" s="88"/>
      <c r="IM1503"/>
      <c r="IN1503"/>
      <c r="IO1503"/>
      <c r="IP1503"/>
      <c r="IQ1503"/>
    </row>
    <row r="1504" s="33" customFormat="1" ht="15.75" customHeight="1" spans="1:251">
      <c r="A1504" s="151"/>
      <c r="C1504" s="121"/>
      <c r="D1504" s="116"/>
      <c r="E1504" s="116"/>
      <c r="F1504" s="88"/>
      <c r="IM1504"/>
      <c r="IN1504"/>
      <c r="IO1504"/>
      <c r="IP1504"/>
      <c r="IQ1504"/>
    </row>
    <row r="1505" s="33" customFormat="1" ht="15.75" customHeight="1" spans="1:251">
      <c r="A1505" s="151"/>
      <c r="C1505" s="121"/>
      <c r="D1505" s="116"/>
      <c r="E1505" s="116"/>
      <c r="F1505" s="88"/>
      <c r="IM1505"/>
      <c r="IN1505"/>
      <c r="IO1505"/>
      <c r="IP1505"/>
      <c r="IQ1505"/>
    </row>
    <row r="1506" s="33" customFormat="1" ht="15.75" customHeight="1" spans="1:251">
      <c r="A1506" s="151"/>
      <c r="C1506" s="121"/>
      <c r="D1506" s="116"/>
      <c r="E1506" s="116"/>
      <c r="F1506" s="88"/>
      <c r="IM1506"/>
      <c r="IN1506"/>
      <c r="IO1506"/>
      <c r="IP1506"/>
      <c r="IQ1506"/>
    </row>
    <row r="1507" s="33" customFormat="1" ht="15.75" customHeight="1" spans="1:251">
      <c r="A1507" s="151"/>
      <c r="C1507" s="121"/>
      <c r="D1507" s="116"/>
      <c r="E1507" s="116"/>
      <c r="F1507" s="88"/>
      <c r="IM1507"/>
      <c r="IN1507"/>
      <c r="IO1507"/>
      <c r="IP1507"/>
      <c r="IQ1507"/>
    </row>
    <row r="1508" s="33" customFormat="1" ht="15.75" customHeight="1" spans="1:251">
      <c r="A1508" s="151"/>
      <c r="C1508" s="121"/>
      <c r="D1508" s="116"/>
      <c r="E1508" s="116"/>
      <c r="F1508" s="88"/>
      <c r="IM1508"/>
      <c r="IN1508"/>
      <c r="IO1508"/>
      <c r="IP1508"/>
      <c r="IQ1508"/>
    </row>
    <row r="1509" s="33" customFormat="1" ht="15.75" customHeight="1" spans="1:251">
      <c r="A1509" s="151"/>
      <c r="C1509" s="121"/>
      <c r="D1509" s="116"/>
      <c r="E1509" s="116"/>
      <c r="F1509" s="88"/>
      <c r="IM1509"/>
      <c r="IN1509"/>
      <c r="IO1509"/>
      <c r="IP1509"/>
      <c r="IQ1509"/>
    </row>
    <row r="1510" s="33" customFormat="1" ht="15.75" customHeight="1" spans="1:251">
      <c r="A1510" s="151"/>
      <c r="C1510" s="121"/>
      <c r="D1510" s="116"/>
      <c r="E1510" s="116"/>
      <c r="F1510" s="88"/>
      <c r="IM1510"/>
      <c r="IN1510"/>
      <c r="IO1510"/>
      <c r="IP1510"/>
      <c r="IQ1510"/>
    </row>
    <row r="1511" s="33" customFormat="1" ht="15.75" customHeight="1" spans="1:251">
      <c r="A1511" s="151"/>
      <c r="C1511" s="121"/>
      <c r="D1511" s="116"/>
      <c r="E1511" s="116"/>
      <c r="F1511" s="88"/>
      <c r="IM1511"/>
      <c r="IN1511"/>
      <c r="IO1511"/>
      <c r="IP1511"/>
      <c r="IQ1511"/>
    </row>
    <row r="1512" s="33" customFormat="1" ht="15.75" customHeight="1" spans="1:251">
      <c r="A1512" s="151"/>
      <c r="C1512" s="121"/>
      <c r="D1512" s="116"/>
      <c r="E1512" s="116"/>
      <c r="F1512" s="88"/>
      <c r="IM1512"/>
      <c r="IN1512"/>
      <c r="IO1512"/>
      <c r="IP1512"/>
      <c r="IQ1512"/>
    </row>
    <row r="1513" s="33" customFormat="1" ht="15.75" customHeight="1" spans="1:251">
      <c r="A1513" s="151"/>
      <c r="C1513" s="121"/>
      <c r="D1513" s="116"/>
      <c r="E1513" s="116"/>
      <c r="F1513" s="88"/>
      <c r="IM1513"/>
      <c r="IN1513"/>
      <c r="IO1513"/>
      <c r="IP1513"/>
      <c r="IQ1513"/>
    </row>
    <row r="1514" s="33" customFormat="1" ht="15.75" customHeight="1" spans="1:251">
      <c r="A1514" s="151"/>
      <c r="C1514" s="121"/>
      <c r="D1514" s="116"/>
      <c r="E1514" s="116"/>
      <c r="F1514" s="88"/>
      <c r="IM1514"/>
      <c r="IN1514"/>
      <c r="IO1514"/>
      <c r="IP1514"/>
      <c r="IQ1514"/>
    </row>
    <row r="1515" s="33" customFormat="1" ht="15.75" customHeight="1" spans="1:251">
      <c r="A1515" s="151"/>
      <c r="C1515" s="121"/>
      <c r="D1515" s="116"/>
      <c r="E1515" s="116"/>
      <c r="F1515" s="88"/>
      <c r="IM1515"/>
      <c r="IN1515"/>
      <c r="IO1515"/>
      <c r="IP1515"/>
      <c r="IQ1515"/>
    </row>
    <row r="1516" s="33" customFormat="1" ht="15.75" customHeight="1" spans="1:251">
      <c r="A1516" s="151"/>
      <c r="C1516" s="121"/>
      <c r="D1516" s="116"/>
      <c r="E1516" s="116"/>
      <c r="F1516" s="88"/>
      <c r="IM1516"/>
      <c r="IN1516"/>
      <c r="IO1516"/>
      <c r="IP1516"/>
      <c r="IQ1516"/>
    </row>
    <row r="1517" s="33" customFormat="1" ht="15.75" customHeight="1" spans="1:251">
      <c r="A1517" s="151"/>
      <c r="C1517" s="121"/>
      <c r="D1517" s="116"/>
      <c r="E1517" s="116"/>
      <c r="F1517" s="88"/>
      <c r="IM1517"/>
      <c r="IN1517"/>
      <c r="IO1517"/>
      <c r="IP1517"/>
      <c r="IQ1517"/>
    </row>
    <row r="1518" s="33" customFormat="1" ht="15.75" customHeight="1" spans="1:251">
      <c r="A1518" s="151"/>
      <c r="C1518" s="121"/>
      <c r="D1518" s="116"/>
      <c r="E1518" s="116"/>
      <c r="F1518" s="88"/>
      <c r="IM1518"/>
      <c r="IN1518"/>
      <c r="IO1518"/>
      <c r="IP1518"/>
      <c r="IQ1518"/>
    </row>
    <row r="1519" s="33" customFormat="1" ht="15.75" customHeight="1" spans="1:251">
      <c r="A1519" s="151"/>
      <c r="C1519" s="121"/>
      <c r="D1519" s="116"/>
      <c r="E1519" s="116"/>
      <c r="F1519" s="88"/>
      <c r="IM1519"/>
      <c r="IN1519"/>
      <c r="IO1519"/>
      <c r="IP1519"/>
      <c r="IQ1519"/>
    </row>
    <row r="1520" s="33" customFormat="1" ht="15.75" customHeight="1" spans="1:251">
      <c r="A1520" s="151"/>
      <c r="C1520" s="121"/>
      <c r="D1520" s="116"/>
      <c r="E1520" s="116"/>
      <c r="F1520" s="88"/>
      <c r="IM1520"/>
      <c r="IN1520"/>
      <c r="IO1520"/>
      <c r="IP1520"/>
      <c r="IQ1520"/>
    </row>
    <row r="1521" s="33" customFormat="1" ht="15.75" customHeight="1" spans="1:251">
      <c r="A1521" s="151"/>
      <c r="C1521" s="121"/>
      <c r="D1521" s="116"/>
      <c r="E1521" s="116"/>
      <c r="F1521" s="88"/>
      <c r="IM1521"/>
      <c r="IN1521"/>
      <c r="IO1521"/>
      <c r="IP1521"/>
      <c r="IQ1521"/>
    </row>
    <row r="1522" s="33" customFormat="1" ht="15.75" customHeight="1" spans="1:251">
      <c r="A1522" s="151"/>
      <c r="C1522" s="121"/>
      <c r="D1522" s="116"/>
      <c r="E1522" s="116"/>
      <c r="F1522" s="88"/>
      <c r="IM1522"/>
      <c r="IN1522"/>
      <c r="IO1522"/>
      <c r="IP1522"/>
      <c r="IQ1522"/>
    </row>
    <row r="1523" s="33" customFormat="1" ht="15.75" customHeight="1" spans="1:251">
      <c r="A1523" s="151"/>
      <c r="C1523" s="121"/>
      <c r="D1523" s="116"/>
      <c r="E1523" s="116"/>
      <c r="F1523" s="88"/>
      <c r="IM1523"/>
      <c r="IN1523"/>
      <c r="IO1523"/>
      <c r="IP1523"/>
      <c r="IQ1523"/>
    </row>
    <row r="1524" s="33" customFormat="1" ht="15.75" customHeight="1" spans="1:251">
      <c r="A1524" s="151"/>
      <c r="C1524" s="121"/>
      <c r="D1524" s="116"/>
      <c r="E1524" s="116"/>
      <c r="F1524" s="88"/>
      <c r="IM1524"/>
      <c r="IN1524"/>
      <c r="IO1524"/>
      <c r="IP1524"/>
      <c r="IQ1524"/>
    </row>
    <row r="1525" s="33" customFormat="1" ht="15.75" customHeight="1" spans="1:251">
      <c r="A1525" s="151"/>
      <c r="C1525" s="121"/>
      <c r="D1525" s="116"/>
      <c r="E1525" s="116"/>
      <c r="F1525" s="88"/>
      <c r="IM1525"/>
      <c r="IN1525"/>
      <c r="IO1525"/>
      <c r="IP1525"/>
      <c r="IQ1525"/>
    </row>
    <row r="1526" s="33" customFormat="1" ht="15.75" customHeight="1" spans="1:251">
      <c r="A1526" s="151"/>
      <c r="C1526" s="121"/>
      <c r="D1526" s="116"/>
      <c r="E1526" s="116"/>
      <c r="F1526" s="88"/>
      <c r="IM1526"/>
      <c r="IN1526"/>
      <c r="IO1526"/>
      <c r="IP1526"/>
      <c r="IQ1526"/>
    </row>
    <row r="1527" s="33" customFormat="1" ht="15.75" customHeight="1" spans="1:251">
      <c r="A1527" s="151"/>
      <c r="C1527" s="121"/>
      <c r="D1527" s="116"/>
      <c r="E1527" s="116"/>
      <c r="F1527" s="88"/>
      <c r="IM1527"/>
      <c r="IN1527"/>
      <c r="IO1527"/>
      <c r="IP1527"/>
      <c r="IQ1527"/>
    </row>
    <row r="1528" s="33" customFormat="1" ht="15.75" customHeight="1" spans="1:251">
      <c r="A1528" s="151"/>
      <c r="C1528" s="121"/>
      <c r="D1528" s="116"/>
      <c r="E1528" s="116"/>
      <c r="F1528" s="88"/>
      <c r="IM1528"/>
      <c r="IN1528"/>
      <c r="IO1528"/>
      <c r="IP1528"/>
      <c r="IQ1528"/>
    </row>
    <row r="1529" s="33" customFormat="1" ht="15.75" customHeight="1" spans="1:251">
      <c r="A1529" s="151"/>
      <c r="C1529" s="121"/>
      <c r="D1529" s="116"/>
      <c r="E1529" s="116"/>
      <c r="F1529" s="88"/>
      <c r="IM1529"/>
      <c r="IN1529"/>
      <c r="IO1529"/>
      <c r="IP1529"/>
      <c r="IQ1529"/>
    </row>
    <row r="1530" s="33" customFormat="1" ht="15.75" customHeight="1" spans="1:251">
      <c r="A1530" s="151"/>
      <c r="C1530" s="121"/>
      <c r="D1530" s="116"/>
      <c r="E1530" s="116"/>
      <c r="F1530" s="88"/>
      <c r="IM1530"/>
      <c r="IN1530"/>
      <c r="IO1530"/>
      <c r="IP1530"/>
      <c r="IQ1530"/>
    </row>
    <row r="1531" s="33" customFormat="1" ht="15.75" customHeight="1" spans="1:251">
      <c r="A1531" s="151"/>
      <c r="C1531" s="121"/>
      <c r="D1531" s="116"/>
      <c r="E1531" s="116"/>
      <c r="F1531" s="88"/>
      <c r="IM1531"/>
      <c r="IN1531"/>
      <c r="IO1531"/>
      <c r="IP1531"/>
      <c r="IQ1531"/>
    </row>
    <row r="1532" s="33" customFormat="1" ht="15.75" customHeight="1" spans="1:251">
      <c r="A1532" s="151"/>
      <c r="C1532" s="121"/>
      <c r="D1532" s="116"/>
      <c r="E1532" s="116"/>
      <c r="F1532" s="88"/>
      <c r="IM1532"/>
      <c r="IN1532"/>
      <c r="IO1532"/>
      <c r="IP1532"/>
      <c r="IQ1532"/>
    </row>
    <row r="1533" s="33" customFormat="1" ht="15.75" customHeight="1" spans="1:251">
      <c r="A1533" s="151"/>
      <c r="C1533" s="121"/>
      <c r="D1533" s="116"/>
      <c r="E1533" s="116"/>
      <c r="F1533" s="88"/>
      <c r="IM1533"/>
      <c r="IN1533"/>
      <c r="IO1533"/>
      <c r="IP1533"/>
      <c r="IQ1533"/>
    </row>
    <row r="1534" s="33" customFormat="1" ht="15.75" customHeight="1" spans="1:251">
      <c r="A1534" s="151"/>
      <c r="C1534" s="121"/>
      <c r="D1534" s="116"/>
      <c r="E1534" s="116"/>
      <c r="F1534" s="88"/>
      <c r="IM1534"/>
      <c r="IN1534"/>
      <c r="IO1534"/>
      <c r="IP1534"/>
      <c r="IQ1534"/>
    </row>
    <row r="1535" s="33" customFormat="1" ht="15.75" customHeight="1" spans="1:251">
      <c r="A1535" s="151"/>
      <c r="C1535" s="121"/>
      <c r="D1535" s="116"/>
      <c r="E1535" s="116"/>
      <c r="F1535" s="88"/>
      <c r="IM1535"/>
      <c r="IN1535"/>
      <c r="IO1535"/>
      <c r="IP1535"/>
      <c r="IQ1535"/>
    </row>
    <row r="1536" s="33" customFormat="1" ht="15.75" customHeight="1" spans="1:251">
      <c r="A1536" s="151"/>
      <c r="C1536" s="121"/>
      <c r="D1536" s="116"/>
      <c r="E1536" s="116"/>
      <c r="F1536" s="88"/>
      <c r="IM1536"/>
      <c r="IN1536"/>
      <c r="IO1536"/>
      <c r="IP1536"/>
      <c r="IQ1536"/>
    </row>
    <row r="1537" s="33" customFormat="1" ht="15.75" customHeight="1" spans="1:251">
      <c r="A1537" s="151"/>
      <c r="C1537" s="121"/>
      <c r="D1537" s="116"/>
      <c r="E1537" s="116"/>
      <c r="F1537" s="88"/>
      <c r="IM1537"/>
      <c r="IN1537"/>
      <c r="IO1537"/>
      <c r="IP1537"/>
      <c r="IQ1537"/>
    </row>
    <row r="1538" s="33" customFormat="1" ht="15.75" customHeight="1" spans="1:251">
      <c r="A1538" s="151"/>
      <c r="C1538" s="121"/>
      <c r="D1538" s="116"/>
      <c r="E1538" s="116"/>
      <c r="F1538" s="88"/>
      <c r="IM1538"/>
      <c r="IN1538"/>
      <c r="IO1538"/>
      <c r="IP1538"/>
      <c r="IQ1538"/>
    </row>
    <row r="1539" s="33" customFormat="1" ht="15.75" customHeight="1" spans="1:251">
      <c r="A1539" s="151"/>
      <c r="C1539" s="121"/>
      <c r="D1539" s="116"/>
      <c r="E1539" s="116"/>
      <c r="F1539" s="88"/>
      <c r="IM1539"/>
      <c r="IN1539"/>
      <c r="IO1539"/>
      <c r="IP1539"/>
      <c r="IQ1539"/>
    </row>
    <row r="1540" s="33" customFormat="1" ht="15.75" customHeight="1" spans="1:251">
      <c r="A1540" s="151"/>
      <c r="C1540" s="121"/>
      <c r="D1540" s="116"/>
      <c r="E1540" s="116"/>
      <c r="F1540" s="88"/>
      <c r="IM1540"/>
      <c r="IN1540"/>
      <c r="IO1540"/>
      <c r="IP1540"/>
      <c r="IQ1540"/>
    </row>
    <row r="1541" s="33" customFormat="1" ht="15.75" customHeight="1" spans="1:251">
      <c r="A1541" s="151"/>
      <c r="C1541" s="121"/>
      <c r="D1541" s="116"/>
      <c r="E1541" s="116"/>
      <c r="F1541" s="88"/>
      <c r="IM1541"/>
      <c r="IN1541"/>
      <c r="IO1541"/>
      <c r="IP1541"/>
      <c r="IQ1541"/>
    </row>
    <row r="1542" s="33" customFormat="1" ht="15.75" customHeight="1" spans="1:251">
      <c r="A1542" s="151"/>
      <c r="C1542" s="121"/>
      <c r="D1542" s="116"/>
      <c r="E1542" s="116"/>
      <c r="F1542" s="88"/>
      <c r="IM1542"/>
      <c r="IN1542"/>
      <c r="IO1542"/>
      <c r="IP1542"/>
      <c r="IQ1542"/>
    </row>
    <row r="1543" s="33" customFormat="1" ht="15.75" customHeight="1" spans="1:251">
      <c r="A1543" s="151"/>
      <c r="C1543" s="121"/>
      <c r="D1543" s="116"/>
      <c r="E1543" s="116"/>
      <c r="F1543" s="88"/>
      <c r="IM1543"/>
      <c r="IN1543"/>
      <c r="IO1543"/>
      <c r="IP1543"/>
      <c r="IQ1543"/>
    </row>
    <row r="1544" s="33" customFormat="1" ht="15.75" customHeight="1" spans="1:251">
      <c r="A1544" s="151"/>
      <c r="C1544" s="121"/>
      <c r="D1544" s="116"/>
      <c r="E1544" s="116"/>
      <c r="F1544" s="88"/>
      <c r="IM1544"/>
      <c r="IN1544"/>
      <c r="IO1544"/>
      <c r="IP1544"/>
      <c r="IQ1544"/>
    </row>
    <row r="1545" s="33" customFormat="1" ht="15.75" customHeight="1" spans="1:251">
      <c r="A1545" s="151"/>
      <c r="C1545" s="121"/>
      <c r="D1545" s="116"/>
      <c r="E1545" s="116"/>
      <c r="F1545" s="88"/>
      <c r="IM1545"/>
      <c r="IN1545"/>
      <c r="IO1545"/>
      <c r="IP1545"/>
      <c r="IQ1545"/>
    </row>
    <row r="1546" s="33" customFormat="1" ht="15.75" customHeight="1" spans="1:251">
      <c r="A1546" s="151"/>
      <c r="C1546" s="121"/>
      <c r="D1546" s="116"/>
      <c r="E1546" s="116"/>
      <c r="F1546" s="88"/>
      <c r="IM1546"/>
      <c r="IN1546"/>
      <c r="IO1546"/>
      <c r="IP1546"/>
      <c r="IQ1546"/>
    </row>
    <row r="1547" s="33" customFormat="1" ht="15.75" customHeight="1" spans="1:251">
      <c r="A1547" s="151"/>
      <c r="C1547" s="121"/>
      <c r="D1547" s="116"/>
      <c r="E1547" s="116"/>
      <c r="F1547" s="88"/>
      <c r="IM1547"/>
      <c r="IN1547"/>
      <c r="IO1547"/>
      <c r="IP1547"/>
      <c r="IQ1547"/>
    </row>
    <row r="1548" s="33" customFormat="1" ht="15.75" customHeight="1" spans="1:251">
      <c r="A1548" s="151"/>
      <c r="C1548" s="121"/>
      <c r="D1548" s="116"/>
      <c r="E1548" s="116"/>
      <c r="F1548" s="88"/>
      <c r="IM1548"/>
      <c r="IN1548"/>
      <c r="IO1548"/>
      <c r="IP1548"/>
      <c r="IQ1548"/>
    </row>
    <row r="1549" s="33" customFormat="1" ht="15.75" customHeight="1" spans="1:251">
      <c r="A1549" s="151"/>
      <c r="C1549" s="121"/>
      <c r="D1549" s="116"/>
      <c r="E1549" s="116"/>
      <c r="F1549" s="88"/>
      <c r="IM1549"/>
      <c r="IN1549"/>
      <c r="IO1549"/>
      <c r="IP1549"/>
      <c r="IQ1549"/>
    </row>
    <row r="1550" s="33" customFormat="1" ht="15.75" customHeight="1" spans="1:251">
      <c r="A1550" s="151"/>
      <c r="C1550" s="121"/>
      <c r="D1550" s="116"/>
      <c r="E1550" s="116"/>
      <c r="F1550" s="88"/>
      <c r="IM1550"/>
      <c r="IN1550"/>
      <c r="IO1550"/>
      <c r="IP1550"/>
      <c r="IQ1550"/>
    </row>
    <row r="1551" s="33" customFormat="1" ht="15.75" customHeight="1" spans="1:251">
      <c r="A1551" s="151"/>
      <c r="C1551" s="121"/>
      <c r="D1551" s="116"/>
      <c r="E1551" s="116"/>
      <c r="F1551" s="88"/>
      <c r="IM1551"/>
      <c r="IN1551"/>
      <c r="IO1551"/>
      <c r="IP1551"/>
      <c r="IQ1551"/>
    </row>
    <row r="1552" s="33" customFormat="1" ht="15.75" customHeight="1" spans="1:251">
      <c r="A1552" s="151"/>
      <c r="C1552" s="121"/>
      <c r="D1552" s="116"/>
      <c r="E1552" s="116"/>
      <c r="F1552" s="88"/>
      <c r="IM1552"/>
      <c r="IN1552"/>
      <c r="IO1552"/>
      <c r="IP1552"/>
      <c r="IQ1552"/>
    </row>
    <row r="1553" s="33" customFormat="1" ht="15.75" customHeight="1" spans="1:251">
      <c r="A1553" s="151"/>
      <c r="C1553" s="121"/>
      <c r="D1553" s="116"/>
      <c r="E1553" s="116"/>
      <c r="F1553" s="88"/>
      <c r="IM1553"/>
      <c r="IN1553"/>
      <c r="IO1553"/>
      <c r="IP1553"/>
      <c r="IQ1553"/>
    </row>
    <row r="1554" s="33" customFormat="1" ht="15.75" customHeight="1" spans="1:251">
      <c r="A1554" s="151"/>
      <c r="C1554" s="121"/>
      <c r="D1554" s="116"/>
      <c r="E1554" s="116"/>
      <c r="F1554" s="88"/>
      <c r="IM1554"/>
      <c r="IN1554"/>
      <c r="IO1554"/>
      <c r="IP1554"/>
      <c r="IQ1554"/>
    </row>
    <row r="1555" s="33" customFormat="1" ht="15.75" customHeight="1" spans="1:251">
      <c r="A1555" s="151"/>
      <c r="C1555" s="121"/>
      <c r="D1555" s="116"/>
      <c r="E1555" s="116"/>
      <c r="F1555" s="88"/>
      <c r="IM1555"/>
      <c r="IN1555"/>
      <c r="IO1555"/>
      <c r="IP1555"/>
      <c r="IQ1555"/>
    </row>
    <row r="1556" s="33" customFormat="1" ht="15.75" customHeight="1" spans="1:251">
      <c r="A1556" s="151"/>
      <c r="C1556" s="121"/>
      <c r="D1556" s="116"/>
      <c r="E1556" s="116"/>
      <c r="F1556" s="88"/>
      <c r="IM1556"/>
      <c r="IN1556"/>
      <c r="IO1556"/>
      <c r="IP1556"/>
      <c r="IQ1556"/>
    </row>
    <row r="1557" s="33" customFormat="1" ht="15.75" customHeight="1" spans="1:251">
      <c r="A1557" s="151"/>
      <c r="C1557" s="121"/>
      <c r="D1557" s="116"/>
      <c r="E1557" s="116"/>
      <c r="F1557" s="88"/>
      <c r="IM1557"/>
      <c r="IN1557"/>
      <c r="IO1557"/>
      <c r="IP1557"/>
      <c r="IQ1557"/>
    </row>
    <row r="1558" s="33" customFormat="1" ht="15.75" customHeight="1" spans="1:251">
      <c r="A1558" s="151"/>
      <c r="C1558" s="121"/>
      <c r="D1558" s="116"/>
      <c r="E1558" s="116"/>
      <c r="F1558" s="88"/>
      <c r="IM1558"/>
      <c r="IN1558"/>
      <c r="IO1558"/>
      <c r="IP1558"/>
      <c r="IQ1558"/>
    </row>
    <row r="1559" s="33" customFormat="1" ht="15.75" customHeight="1" spans="1:251">
      <c r="A1559" s="151"/>
      <c r="C1559" s="121"/>
      <c r="D1559" s="116"/>
      <c r="E1559" s="116"/>
      <c r="F1559" s="88"/>
      <c r="IM1559"/>
      <c r="IN1559"/>
      <c r="IO1559"/>
      <c r="IP1559"/>
      <c r="IQ1559"/>
    </row>
    <row r="1560" s="33" customFormat="1" ht="15.75" customHeight="1" spans="1:251">
      <c r="A1560" s="151"/>
      <c r="C1560" s="121"/>
      <c r="D1560" s="116"/>
      <c r="E1560" s="116"/>
      <c r="F1560" s="88"/>
      <c r="IM1560"/>
      <c r="IN1560"/>
      <c r="IO1560"/>
      <c r="IP1560"/>
      <c r="IQ1560"/>
    </row>
    <row r="1561" s="33" customFormat="1" ht="15.75" customHeight="1" spans="1:251">
      <c r="A1561" s="151"/>
      <c r="C1561" s="121"/>
      <c r="D1561" s="116"/>
      <c r="E1561" s="116"/>
      <c r="F1561" s="88"/>
      <c r="IM1561"/>
      <c r="IN1561"/>
      <c r="IO1561"/>
      <c r="IP1561"/>
      <c r="IQ1561"/>
    </row>
    <row r="1562" s="33" customFormat="1" ht="15.75" customHeight="1" spans="1:251">
      <c r="A1562" s="151"/>
      <c r="C1562" s="121"/>
      <c r="D1562" s="116"/>
      <c r="E1562" s="116"/>
      <c r="F1562" s="88"/>
      <c r="IM1562"/>
      <c r="IN1562"/>
      <c r="IO1562"/>
      <c r="IP1562"/>
      <c r="IQ1562"/>
    </row>
    <row r="1563" s="33" customFormat="1" ht="15.75" customHeight="1" spans="1:251">
      <c r="A1563" s="151"/>
      <c r="C1563" s="121"/>
      <c r="D1563" s="116"/>
      <c r="E1563" s="116"/>
      <c r="F1563" s="88"/>
      <c r="IM1563"/>
      <c r="IN1563"/>
      <c r="IO1563"/>
      <c r="IP1563"/>
      <c r="IQ1563"/>
    </row>
    <row r="1564" s="33" customFormat="1" ht="15.75" customHeight="1" spans="1:251">
      <c r="A1564" s="151"/>
      <c r="C1564" s="121"/>
      <c r="D1564" s="116"/>
      <c r="E1564" s="116"/>
      <c r="F1564" s="88"/>
      <c r="IM1564"/>
      <c r="IN1564"/>
      <c r="IO1564"/>
      <c r="IP1564"/>
      <c r="IQ1564"/>
    </row>
    <row r="1565" s="33" customFormat="1" ht="15.75" customHeight="1" spans="1:251">
      <c r="A1565" s="151"/>
      <c r="C1565" s="121"/>
      <c r="D1565" s="116"/>
      <c r="E1565" s="116"/>
      <c r="F1565" s="88"/>
      <c r="IM1565"/>
      <c r="IN1565"/>
      <c r="IO1565"/>
      <c r="IP1565"/>
      <c r="IQ1565"/>
    </row>
    <row r="1566" s="33" customFormat="1" ht="15.75" customHeight="1" spans="1:251">
      <c r="A1566" s="151"/>
      <c r="C1566" s="121"/>
      <c r="D1566" s="116"/>
      <c r="E1566" s="116"/>
      <c r="F1566" s="88"/>
      <c r="IM1566"/>
      <c r="IN1566"/>
      <c r="IO1566"/>
      <c r="IP1566"/>
      <c r="IQ1566"/>
    </row>
    <row r="1567" s="33" customFormat="1" ht="15.75" customHeight="1" spans="1:251">
      <c r="A1567" s="151"/>
      <c r="C1567" s="121"/>
      <c r="D1567" s="116"/>
      <c r="E1567" s="116"/>
      <c r="F1567" s="88"/>
      <c r="IM1567"/>
      <c r="IN1567"/>
      <c r="IO1567"/>
      <c r="IP1567"/>
      <c r="IQ1567"/>
    </row>
    <row r="1568" s="33" customFormat="1" ht="15.75" customHeight="1" spans="1:251">
      <c r="A1568" s="151"/>
      <c r="C1568" s="121"/>
      <c r="D1568" s="116"/>
      <c r="E1568" s="116"/>
      <c r="F1568" s="88"/>
      <c r="IM1568"/>
      <c r="IN1568"/>
      <c r="IO1568"/>
      <c r="IP1568"/>
      <c r="IQ1568"/>
    </row>
    <row r="1569" s="33" customFormat="1" ht="15.75" customHeight="1" spans="1:251">
      <c r="A1569" s="151"/>
      <c r="C1569" s="121"/>
      <c r="D1569" s="116"/>
      <c r="E1569" s="116"/>
      <c r="F1569" s="88"/>
      <c r="IM1569"/>
      <c r="IN1569"/>
      <c r="IO1569"/>
      <c r="IP1569"/>
      <c r="IQ1569"/>
    </row>
    <row r="1570" s="33" customFormat="1" ht="15.75" customHeight="1" spans="1:251">
      <c r="A1570" s="151"/>
      <c r="C1570" s="121"/>
      <c r="D1570" s="116"/>
      <c r="E1570" s="116"/>
      <c r="F1570" s="88"/>
      <c r="IM1570"/>
      <c r="IN1570"/>
      <c r="IO1570"/>
      <c r="IP1570"/>
      <c r="IQ1570"/>
    </row>
    <row r="1571" s="33" customFormat="1" ht="15.75" customHeight="1" spans="1:251">
      <c r="A1571" s="151"/>
      <c r="C1571" s="121"/>
      <c r="D1571" s="116"/>
      <c r="E1571" s="116"/>
      <c r="F1571" s="88"/>
      <c r="IM1571"/>
      <c r="IN1571"/>
      <c r="IO1571"/>
      <c r="IP1571"/>
      <c r="IQ1571"/>
    </row>
    <row r="1572" s="33" customFormat="1" ht="15.75" customHeight="1" spans="1:251">
      <c r="A1572" s="151"/>
      <c r="C1572" s="121"/>
      <c r="D1572" s="116"/>
      <c r="E1572" s="116"/>
      <c r="F1572" s="88"/>
      <c r="IM1572"/>
      <c r="IN1572"/>
      <c r="IO1572"/>
      <c r="IP1572"/>
      <c r="IQ1572"/>
    </row>
    <row r="1573" s="33" customFormat="1" ht="15.75" customHeight="1" spans="1:251">
      <c r="A1573" s="151"/>
      <c r="C1573" s="121"/>
      <c r="D1573" s="116"/>
      <c r="E1573" s="116"/>
      <c r="F1573" s="88"/>
      <c r="IM1573"/>
      <c r="IN1573"/>
      <c r="IO1573"/>
      <c r="IP1573"/>
      <c r="IQ1573"/>
    </row>
    <row r="1574" s="33" customFormat="1" ht="15.75" customHeight="1" spans="1:251">
      <c r="A1574" s="151"/>
      <c r="C1574" s="121"/>
      <c r="D1574" s="116"/>
      <c r="E1574" s="116"/>
      <c r="F1574" s="88"/>
      <c r="IM1574"/>
      <c r="IN1574"/>
      <c r="IO1574"/>
      <c r="IP1574"/>
      <c r="IQ1574"/>
    </row>
    <row r="1575" s="33" customFormat="1" ht="15.75" customHeight="1" spans="1:251">
      <c r="A1575" s="151"/>
      <c r="C1575" s="121"/>
      <c r="D1575" s="116"/>
      <c r="E1575" s="116"/>
      <c r="F1575" s="88"/>
      <c r="IM1575"/>
      <c r="IN1575"/>
      <c r="IO1575"/>
      <c r="IP1575"/>
      <c r="IQ1575"/>
    </row>
    <row r="1576" s="33" customFormat="1" ht="15.75" customHeight="1" spans="1:251">
      <c r="A1576" s="151"/>
      <c r="C1576" s="121"/>
      <c r="D1576" s="116"/>
      <c r="E1576" s="116"/>
      <c r="F1576" s="88"/>
      <c r="IM1576"/>
      <c r="IN1576"/>
      <c r="IO1576"/>
      <c r="IP1576"/>
      <c r="IQ1576"/>
    </row>
    <row r="1577" s="33" customFormat="1" ht="15.75" customHeight="1" spans="1:251">
      <c r="A1577" s="151"/>
      <c r="C1577" s="121"/>
      <c r="D1577" s="116"/>
      <c r="E1577" s="116"/>
      <c r="F1577" s="88"/>
      <c r="IM1577"/>
      <c r="IN1577"/>
      <c r="IO1577"/>
      <c r="IP1577"/>
      <c r="IQ1577"/>
    </row>
    <row r="1578" s="33" customFormat="1" ht="15.75" customHeight="1" spans="1:251">
      <c r="A1578" s="151"/>
      <c r="C1578" s="121"/>
      <c r="D1578" s="116"/>
      <c r="E1578" s="116"/>
      <c r="F1578" s="88"/>
      <c r="IM1578"/>
      <c r="IN1578"/>
      <c r="IO1578"/>
      <c r="IP1578"/>
      <c r="IQ1578"/>
    </row>
    <row r="1579" s="33" customFormat="1" ht="15.75" customHeight="1" spans="1:251">
      <c r="A1579" s="151"/>
      <c r="C1579" s="121"/>
      <c r="D1579" s="116"/>
      <c r="E1579" s="116"/>
      <c r="F1579" s="88"/>
      <c r="IM1579"/>
      <c r="IN1579"/>
      <c r="IO1579"/>
      <c r="IP1579"/>
      <c r="IQ1579"/>
    </row>
    <row r="1580" s="33" customFormat="1" ht="15.75" customHeight="1" spans="1:251">
      <c r="A1580" s="151"/>
      <c r="C1580" s="121"/>
      <c r="D1580" s="116"/>
      <c r="E1580" s="116"/>
      <c r="F1580" s="88"/>
      <c r="IM1580"/>
      <c r="IN1580"/>
      <c r="IO1580"/>
      <c r="IP1580"/>
      <c r="IQ1580"/>
    </row>
    <row r="1581" s="33" customFormat="1" ht="15.75" customHeight="1" spans="1:251">
      <c r="A1581" s="151"/>
      <c r="C1581" s="121"/>
      <c r="D1581" s="116"/>
      <c r="E1581" s="116"/>
      <c r="F1581" s="88"/>
      <c r="IM1581"/>
      <c r="IN1581"/>
      <c r="IO1581"/>
      <c r="IP1581"/>
      <c r="IQ1581"/>
    </row>
    <row r="1582" s="33" customFormat="1" ht="15.75" customHeight="1" spans="1:251">
      <c r="A1582" s="151"/>
      <c r="C1582" s="121"/>
      <c r="D1582" s="116"/>
      <c r="E1582" s="116"/>
      <c r="F1582" s="88"/>
      <c r="IM1582"/>
      <c r="IN1582"/>
      <c r="IO1582"/>
      <c r="IP1582"/>
      <c r="IQ1582"/>
    </row>
    <row r="1583" s="33" customFormat="1" ht="15.75" customHeight="1" spans="1:251">
      <c r="A1583" s="151"/>
      <c r="C1583" s="121"/>
      <c r="D1583" s="116"/>
      <c r="E1583" s="116"/>
      <c r="F1583" s="88"/>
      <c r="IM1583"/>
      <c r="IN1583"/>
      <c r="IO1583"/>
      <c r="IP1583"/>
      <c r="IQ1583"/>
    </row>
    <row r="1584" s="33" customFormat="1" ht="15.75" customHeight="1" spans="1:251">
      <c r="A1584" s="151"/>
      <c r="C1584" s="121"/>
      <c r="D1584" s="116"/>
      <c r="E1584" s="116"/>
      <c r="F1584" s="88"/>
      <c r="IM1584"/>
      <c r="IN1584"/>
      <c r="IO1584"/>
      <c r="IP1584"/>
      <c r="IQ1584"/>
    </row>
    <row r="1585" s="33" customFormat="1" ht="15.75" customHeight="1" spans="1:251">
      <c r="A1585" s="151"/>
      <c r="C1585" s="121"/>
      <c r="D1585" s="116"/>
      <c r="E1585" s="116"/>
      <c r="F1585" s="88"/>
      <c r="IM1585"/>
      <c r="IN1585"/>
      <c r="IO1585"/>
      <c r="IP1585"/>
      <c r="IQ1585"/>
    </row>
    <row r="1586" s="33" customFormat="1" ht="15.75" customHeight="1" spans="1:251">
      <c r="A1586" s="151"/>
      <c r="C1586" s="121"/>
      <c r="D1586" s="116"/>
      <c r="E1586" s="116"/>
      <c r="F1586" s="88"/>
      <c r="IM1586"/>
      <c r="IN1586"/>
      <c r="IO1586"/>
      <c r="IP1586"/>
      <c r="IQ1586"/>
    </row>
    <row r="1587" s="33" customFormat="1" ht="15.75" customHeight="1" spans="1:251">
      <c r="A1587" s="151"/>
      <c r="C1587" s="121"/>
      <c r="D1587" s="116"/>
      <c r="E1587" s="116"/>
      <c r="F1587" s="88"/>
      <c r="IM1587"/>
      <c r="IN1587"/>
      <c r="IO1587"/>
      <c r="IP1587"/>
      <c r="IQ1587"/>
    </row>
    <row r="1588" s="33" customFormat="1" ht="15.75" customHeight="1" spans="1:251">
      <c r="A1588" s="151"/>
      <c r="C1588" s="121"/>
      <c r="D1588" s="116"/>
      <c r="E1588" s="116"/>
      <c r="F1588" s="88"/>
      <c r="IM1588"/>
      <c r="IN1588"/>
      <c r="IO1588"/>
      <c r="IP1588"/>
      <c r="IQ1588"/>
    </row>
    <row r="1589" s="33" customFormat="1" ht="15.75" customHeight="1" spans="1:251">
      <c r="A1589" s="151"/>
      <c r="C1589" s="121"/>
      <c r="D1589" s="116"/>
      <c r="E1589" s="116"/>
      <c r="F1589" s="88"/>
      <c r="IM1589"/>
      <c r="IN1589"/>
      <c r="IO1589"/>
      <c r="IP1589"/>
      <c r="IQ1589"/>
    </row>
    <row r="1590" s="33" customFormat="1" ht="15.75" customHeight="1" spans="1:251">
      <c r="A1590" s="151"/>
      <c r="C1590" s="121"/>
      <c r="D1590" s="116"/>
      <c r="E1590" s="116"/>
      <c r="F1590" s="88"/>
      <c r="IM1590"/>
      <c r="IN1590"/>
      <c r="IO1590"/>
      <c r="IP1590"/>
      <c r="IQ1590"/>
    </row>
    <row r="1591" s="33" customFormat="1" ht="15.75" customHeight="1" spans="1:251">
      <c r="A1591" s="151"/>
      <c r="C1591" s="121"/>
      <c r="D1591" s="116"/>
      <c r="E1591" s="116"/>
      <c r="F1591" s="88"/>
      <c r="IM1591"/>
      <c r="IN1591"/>
      <c r="IO1591"/>
      <c r="IP1591"/>
      <c r="IQ1591"/>
    </row>
    <row r="1592" s="33" customFormat="1" ht="15.75" customHeight="1" spans="1:251">
      <c r="A1592" s="151"/>
      <c r="C1592" s="121"/>
      <c r="D1592" s="116"/>
      <c r="E1592" s="116"/>
      <c r="F1592" s="88"/>
      <c r="IM1592"/>
      <c r="IN1592"/>
      <c r="IO1592"/>
      <c r="IP1592"/>
      <c r="IQ1592"/>
    </row>
    <row r="1593" s="33" customFormat="1" ht="15.75" customHeight="1" spans="1:251">
      <c r="A1593" s="151"/>
      <c r="C1593" s="121"/>
      <c r="D1593" s="116"/>
      <c r="E1593" s="116"/>
      <c r="F1593" s="88"/>
      <c r="IM1593"/>
      <c r="IN1593"/>
      <c r="IO1593"/>
      <c r="IP1593"/>
      <c r="IQ1593"/>
    </row>
    <row r="1594" s="33" customFormat="1" ht="15.75" customHeight="1" spans="1:251">
      <c r="A1594" s="151"/>
      <c r="C1594" s="121"/>
      <c r="D1594" s="116"/>
      <c r="E1594" s="116"/>
      <c r="F1594" s="88"/>
      <c r="IM1594"/>
      <c r="IN1594"/>
      <c r="IO1594"/>
      <c r="IP1594"/>
      <c r="IQ1594"/>
    </row>
    <row r="1595" s="33" customFormat="1" ht="15.75" customHeight="1" spans="1:251">
      <c r="A1595" s="151"/>
      <c r="C1595" s="121"/>
      <c r="D1595" s="116"/>
      <c r="E1595" s="116"/>
      <c r="F1595" s="88"/>
      <c r="IM1595"/>
      <c r="IN1595"/>
      <c r="IO1595"/>
      <c r="IP1595"/>
      <c r="IQ1595"/>
    </row>
    <row r="1596" s="33" customFormat="1" ht="15.75" customHeight="1" spans="1:251">
      <c r="A1596" s="151"/>
      <c r="C1596" s="121"/>
      <c r="D1596" s="116"/>
      <c r="E1596" s="116"/>
      <c r="F1596" s="88"/>
      <c r="IM1596"/>
      <c r="IN1596"/>
      <c r="IO1596"/>
      <c r="IP1596"/>
      <c r="IQ1596"/>
    </row>
    <row r="1597" s="33" customFormat="1" ht="15.75" customHeight="1" spans="1:251">
      <c r="A1597" s="151"/>
      <c r="C1597" s="121"/>
      <c r="D1597" s="116"/>
      <c r="E1597" s="116"/>
      <c r="F1597" s="88"/>
      <c r="IM1597"/>
      <c r="IN1597"/>
      <c r="IO1597"/>
      <c r="IP1597"/>
      <c r="IQ1597"/>
    </row>
    <row r="1598" s="33" customFormat="1" ht="15.75" customHeight="1" spans="1:251">
      <c r="A1598" s="151"/>
      <c r="C1598" s="121"/>
      <c r="D1598" s="116"/>
      <c r="E1598" s="116"/>
      <c r="F1598" s="88"/>
      <c r="IM1598"/>
      <c r="IN1598"/>
      <c r="IO1598"/>
      <c r="IP1598"/>
      <c r="IQ1598"/>
    </row>
    <row r="1599" s="33" customFormat="1" ht="15.75" customHeight="1" spans="1:251">
      <c r="A1599" s="151"/>
      <c r="C1599" s="121"/>
      <c r="D1599" s="116"/>
      <c r="E1599" s="116"/>
      <c r="F1599" s="88"/>
      <c r="IM1599"/>
      <c r="IN1599"/>
      <c r="IO1599"/>
      <c r="IP1599"/>
      <c r="IQ1599"/>
    </row>
    <row r="1600" s="33" customFormat="1" ht="15.75" customHeight="1" spans="1:251">
      <c r="A1600" s="151"/>
      <c r="C1600" s="121"/>
      <c r="D1600" s="116"/>
      <c r="E1600" s="116"/>
      <c r="F1600" s="88"/>
      <c r="IM1600"/>
      <c r="IN1600"/>
      <c r="IO1600"/>
      <c r="IP1600"/>
      <c r="IQ1600"/>
    </row>
    <row r="1601" s="33" customFormat="1" ht="15.75" customHeight="1" spans="1:251">
      <c r="A1601" s="151"/>
      <c r="C1601" s="121"/>
      <c r="D1601" s="116"/>
      <c r="E1601" s="116"/>
      <c r="F1601" s="88"/>
      <c r="IM1601"/>
      <c r="IN1601"/>
      <c r="IO1601"/>
      <c r="IP1601"/>
      <c r="IQ1601"/>
    </row>
    <row r="1602" s="33" customFormat="1" ht="15.75" customHeight="1" spans="1:251">
      <c r="A1602" s="151"/>
      <c r="C1602" s="121"/>
      <c r="D1602" s="116"/>
      <c r="E1602" s="116"/>
      <c r="F1602" s="88"/>
      <c r="IM1602"/>
      <c r="IN1602"/>
      <c r="IO1602"/>
      <c r="IP1602"/>
      <c r="IQ1602"/>
    </row>
    <row r="1603" s="33" customFormat="1" ht="15.75" customHeight="1" spans="1:251">
      <c r="A1603" s="151"/>
      <c r="C1603" s="121"/>
      <c r="D1603" s="116"/>
      <c r="E1603" s="116"/>
      <c r="F1603" s="88"/>
      <c r="IM1603"/>
      <c r="IN1603"/>
      <c r="IO1603"/>
      <c r="IP1603"/>
      <c r="IQ1603"/>
    </row>
    <row r="1604" s="33" customFormat="1" ht="15.75" customHeight="1" spans="1:251">
      <c r="A1604" s="151"/>
      <c r="C1604" s="121"/>
      <c r="D1604" s="116"/>
      <c r="E1604" s="116"/>
      <c r="F1604" s="88"/>
      <c r="IM1604"/>
      <c r="IN1604"/>
      <c r="IO1604"/>
      <c r="IP1604"/>
      <c r="IQ1604"/>
    </row>
    <row r="1605" s="33" customFormat="1" ht="15.75" customHeight="1" spans="1:251">
      <c r="A1605" s="151"/>
      <c r="C1605" s="121"/>
      <c r="D1605" s="116"/>
      <c r="E1605" s="116"/>
      <c r="F1605" s="88"/>
      <c r="IM1605"/>
      <c r="IN1605"/>
      <c r="IO1605"/>
      <c r="IP1605"/>
      <c r="IQ1605"/>
    </row>
    <row r="1606" s="33" customFormat="1" ht="15.75" customHeight="1" spans="1:251">
      <c r="A1606" s="151"/>
      <c r="C1606" s="121"/>
      <c r="D1606" s="116"/>
      <c r="E1606" s="116"/>
      <c r="F1606" s="88"/>
      <c r="IM1606"/>
      <c r="IN1606"/>
      <c r="IO1606"/>
      <c r="IP1606"/>
      <c r="IQ1606"/>
    </row>
    <row r="1607" s="33" customFormat="1" ht="15.75" customHeight="1" spans="1:251">
      <c r="A1607" s="151"/>
      <c r="C1607" s="121"/>
      <c r="D1607" s="116"/>
      <c r="E1607" s="116"/>
      <c r="F1607" s="88"/>
      <c r="IM1607"/>
      <c r="IN1607"/>
      <c r="IO1607"/>
      <c r="IP1607"/>
      <c r="IQ1607"/>
    </row>
    <row r="1608" s="33" customFormat="1" ht="15.75" customHeight="1" spans="1:251">
      <c r="A1608" s="151"/>
      <c r="C1608" s="121"/>
      <c r="D1608" s="116"/>
      <c r="E1608" s="116"/>
      <c r="F1608" s="88"/>
      <c r="IM1608"/>
      <c r="IN1608"/>
      <c r="IO1608"/>
      <c r="IP1608"/>
      <c r="IQ1608"/>
    </row>
    <row r="1609" s="33" customFormat="1" ht="15.75" customHeight="1" spans="1:251">
      <c r="A1609" s="151"/>
      <c r="C1609" s="121"/>
      <c r="D1609" s="116"/>
      <c r="E1609" s="116"/>
      <c r="F1609" s="88"/>
      <c r="IM1609"/>
      <c r="IN1609"/>
      <c r="IO1609"/>
      <c r="IP1609"/>
      <c r="IQ1609"/>
    </row>
    <row r="1610" s="33" customFormat="1" ht="15.75" customHeight="1" spans="1:251">
      <c r="A1610" s="151"/>
      <c r="C1610" s="121"/>
      <c r="D1610" s="116"/>
      <c r="E1610" s="116"/>
      <c r="F1610" s="88"/>
      <c r="IM1610"/>
      <c r="IN1610"/>
      <c r="IO1610"/>
      <c r="IP1610"/>
      <c r="IQ1610"/>
    </row>
    <row r="1611" s="33" customFormat="1" ht="15.75" customHeight="1" spans="1:251">
      <c r="A1611" s="151"/>
      <c r="C1611" s="121"/>
      <c r="D1611" s="116"/>
      <c r="E1611" s="116"/>
      <c r="F1611" s="88"/>
      <c r="IM1611"/>
      <c r="IN1611"/>
      <c r="IO1611"/>
      <c r="IP1611"/>
      <c r="IQ1611"/>
    </row>
    <row r="1612" s="33" customFormat="1" ht="15.75" customHeight="1" spans="1:251">
      <c r="A1612" s="151"/>
      <c r="C1612" s="121"/>
      <c r="D1612" s="116"/>
      <c r="E1612" s="116"/>
      <c r="F1612" s="88"/>
      <c r="IM1612"/>
      <c r="IN1612"/>
      <c r="IO1612"/>
      <c r="IP1612"/>
      <c r="IQ1612"/>
    </row>
    <row r="1613" s="33" customFormat="1" ht="15.75" customHeight="1" spans="1:251">
      <c r="A1613" s="151"/>
      <c r="C1613" s="121"/>
      <c r="D1613" s="116"/>
      <c r="E1613" s="116"/>
      <c r="F1613" s="88"/>
      <c r="IM1613"/>
      <c r="IN1613"/>
      <c r="IO1613"/>
      <c r="IP1613"/>
      <c r="IQ1613"/>
    </row>
    <row r="1614" s="33" customFormat="1" ht="15.75" customHeight="1" spans="1:251">
      <c r="A1614" s="151"/>
      <c r="C1614" s="121"/>
      <c r="D1614" s="116"/>
      <c r="E1614" s="116"/>
      <c r="F1614" s="88"/>
      <c r="IM1614"/>
      <c r="IN1614"/>
      <c r="IO1614"/>
      <c r="IP1614"/>
      <c r="IQ1614"/>
    </row>
    <row r="1615" s="33" customFormat="1" ht="15.75" customHeight="1" spans="1:251">
      <c r="A1615" s="151"/>
      <c r="C1615" s="121"/>
      <c r="D1615" s="116"/>
      <c r="E1615" s="116"/>
      <c r="F1615" s="88"/>
      <c r="IM1615"/>
      <c r="IN1615"/>
      <c r="IO1615"/>
      <c r="IP1615"/>
      <c r="IQ1615"/>
    </row>
    <row r="1616" s="33" customFormat="1" ht="15.75" customHeight="1" spans="1:251">
      <c r="A1616" s="151"/>
      <c r="C1616" s="121"/>
      <c r="D1616" s="116"/>
      <c r="E1616" s="116"/>
      <c r="F1616" s="88"/>
      <c r="IM1616"/>
      <c r="IN1616"/>
      <c r="IO1616"/>
      <c r="IP1616"/>
      <c r="IQ1616"/>
    </row>
    <row r="1617" s="33" customFormat="1" ht="15.75" customHeight="1" spans="1:251">
      <c r="A1617" s="151"/>
      <c r="C1617" s="121"/>
      <c r="D1617" s="116"/>
      <c r="E1617" s="116"/>
      <c r="F1617" s="88"/>
      <c r="IM1617"/>
      <c r="IN1617"/>
      <c r="IO1617"/>
      <c r="IP1617"/>
      <c r="IQ1617"/>
    </row>
    <row r="1618" s="33" customFormat="1" ht="15.75" customHeight="1" spans="1:251">
      <c r="A1618" s="151"/>
      <c r="C1618" s="121"/>
      <c r="D1618" s="116"/>
      <c r="E1618" s="116"/>
      <c r="F1618" s="88"/>
      <c r="IM1618"/>
      <c r="IN1618"/>
      <c r="IO1618"/>
      <c r="IP1618"/>
      <c r="IQ1618"/>
    </row>
    <row r="1619" s="33" customFormat="1" ht="15.75" customHeight="1" spans="1:251">
      <c r="A1619" s="151"/>
      <c r="C1619" s="121"/>
      <c r="D1619" s="116"/>
      <c r="E1619" s="116"/>
      <c r="F1619" s="88"/>
      <c r="IM1619"/>
      <c r="IN1619"/>
      <c r="IO1619"/>
      <c r="IP1619"/>
      <c r="IQ1619"/>
    </row>
    <row r="1620" s="33" customFormat="1" ht="15.75" customHeight="1" spans="1:251">
      <c r="A1620" s="151"/>
      <c r="C1620" s="121"/>
      <c r="D1620" s="116"/>
      <c r="E1620" s="116"/>
      <c r="F1620" s="88"/>
      <c r="IM1620"/>
      <c r="IN1620"/>
      <c r="IO1620"/>
      <c r="IP1620"/>
      <c r="IQ1620"/>
    </row>
    <row r="1621" s="33" customFormat="1" ht="15.75" customHeight="1" spans="1:251">
      <c r="A1621" s="151"/>
      <c r="C1621" s="121"/>
      <c r="D1621" s="116"/>
      <c r="E1621" s="116"/>
      <c r="F1621" s="88"/>
      <c r="IM1621"/>
      <c r="IN1621"/>
      <c r="IO1621"/>
      <c r="IP1621"/>
      <c r="IQ1621"/>
    </row>
    <row r="1622" s="33" customFormat="1" ht="15.75" customHeight="1" spans="1:251">
      <c r="A1622" s="151"/>
      <c r="C1622" s="121"/>
      <c r="D1622" s="116"/>
      <c r="E1622" s="116"/>
      <c r="F1622" s="88"/>
      <c r="IM1622"/>
      <c r="IN1622"/>
      <c r="IO1622"/>
      <c r="IP1622"/>
      <c r="IQ1622"/>
    </row>
    <row r="1623" s="33" customFormat="1" ht="15.75" customHeight="1" spans="1:251">
      <c r="A1623" s="151"/>
      <c r="C1623" s="121"/>
      <c r="D1623" s="116"/>
      <c r="E1623" s="116"/>
      <c r="F1623" s="88"/>
      <c r="IM1623"/>
      <c r="IN1623"/>
      <c r="IO1623"/>
      <c r="IP1623"/>
      <c r="IQ1623"/>
    </row>
    <row r="1624" s="33" customFormat="1" ht="15.75" customHeight="1" spans="1:251">
      <c r="A1624" s="151"/>
      <c r="C1624" s="121"/>
      <c r="D1624" s="116"/>
      <c r="E1624" s="116"/>
      <c r="F1624" s="88"/>
      <c r="IM1624"/>
      <c r="IN1624"/>
      <c r="IO1624"/>
      <c r="IP1624"/>
      <c r="IQ1624"/>
    </row>
    <row r="1625" s="33" customFormat="1" ht="15.75" customHeight="1" spans="1:251">
      <c r="A1625" s="151"/>
      <c r="C1625" s="121"/>
      <c r="D1625" s="116"/>
      <c r="E1625" s="116"/>
      <c r="F1625" s="88"/>
      <c r="IM1625"/>
      <c r="IN1625"/>
      <c r="IO1625"/>
      <c r="IP1625"/>
      <c r="IQ1625"/>
    </row>
    <row r="1626" s="33" customFormat="1" ht="15.75" customHeight="1" spans="1:251">
      <c r="A1626" s="151"/>
      <c r="C1626" s="121"/>
      <c r="D1626" s="116"/>
      <c r="E1626" s="116"/>
      <c r="F1626" s="88"/>
      <c r="IM1626"/>
      <c r="IN1626"/>
      <c r="IO1626"/>
      <c r="IP1626"/>
      <c r="IQ1626"/>
    </row>
    <row r="1627" s="33" customFormat="1" ht="15.75" customHeight="1" spans="1:251">
      <c r="A1627" s="151"/>
      <c r="C1627" s="121"/>
      <c r="D1627" s="116"/>
      <c r="E1627" s="116"/>
      <c r="F1627" s="88"/>
      <c r="IM1627"/>
      <c r="IN1627"/>
      <c r="IO1627"/>
      <c r="IP1627"/>
      <c r="IQ1627"/>
    </row>
    <row r="1628" s="33" customFormat="1" ht="15.75" customHeight="1" spans="1:251">
      <c r="A1628" s="151"/>
      <c r="C1628" s="121"/>
      <c r="D1628" s="116"/>
      <c r="E1628" s="116"/>
      <c r="F1628" s="88"/>
      <c r="IM1628"/>
      <c r="IN1628"/>
      <c r="IO1628"/>
      <c r="IP1628"/>
      <c r="IQ1628"/>
    </row>
    <row r="1629" s="33" customFormat="1" ht="15.75" customHeight="1" spans="1:251">
      <c r="A1629" s="151"/>
      <c r="C1629" s="121"/>
      <c r="D1629" s="116"/>
      <c r="E1629" s="116"/>
      <c r="F1629" s="88"/>
      <c r="IM1629"/>
      <c r="IN1629"/>
      <c r="IO1629"/>
      <c r="IP1629"/>
      <c r="IQ1629"/>
    </row>
    <row r="1630" s="33" customFormat="1" ht="15.75" customHeight="1" spans="1:251">
      <c r="A1630" s="151"/>
      <c r="C1630" s="121"/>
      <c r="D1630" s="116"/>
      <c r="E1630" s="116"/>
      <c r="F1630" s="88"/>
      <c r="IM1630"/>
      <c r="IN1630"/>
      <c r="IO1630"/>
      <c r="IP1630"/>
      <c r="IQ1630"/>
    </row>
    <row r="1631" s="33" customFormat="1" ht="15.75" customHeight="1" spans="1:251">
      <c r="A1631" s="151"/>
      <c r="C1631" s="121"/>
      <c r="D1631" s="116"/>
      <c r="E1631" s="116"/>
      <c r="F1631" s="88"/>
      <c r="IM1631"/>
      <c r="IN1631"/>
      <c r="IO1631"/>
      <c r="IP1631"/>
      <c r="IQ1631"/>
    </row>
    <row r="1632" s="33" customFormat="1" ht="15.75" customHeight="1" spans="1:251">
      <c r="A1632" s="151"/>
      <c r="C1632" s="121"/>
      <c r="D1632" s="116"/>
      <c r="E1632" s="116"/>
      <c r="F1632" s="88"/>
      <c r="IM1632"/>
      <c r="IN1632"/>
      <c r="IO1632"/>
      <c r="IP1632"/>
      <c r="IQ1632"/>
    </row>
    <row r="1633" s="33" customFormat="1" ht="15.75" customHeight="1" spans="1:251">
      <c r="A1633" s="151"/>
      <c r="C1633" s="121"/>
      <c r="D1633" s="116"/>
      <c r="E1633" s="116"/>
      <c r="F1633" s="88"/>
      <c r="IM1633"/>
      <c r="IN1633"/>
      <c r="IO1633"/>
      <c r="IP1633"/>
      <c r="IQ1633"/>
    </row>
    <row r="1634" s="33" customFormat="1" ht="15.75" customHeight="1" spans="1:251">
      <c r="A1634" s="151"/>
      <c r="C1634" s="121"/>
      <c r="D1634" s="116"/>
      <c r="E1634" s="116"/>
      <c r="F1634" s="88"/>
      <c r="IM1634"/>
      <c r="IN1634"/>
      <c r="IO1634"/>
      <c r="IP1634"/>
      <c r="IQ1634"/>
    </row>
    <row r="1635" s="33" customFormat="1" ht="15.75" customHeight="1" spans="1:251">
      <c r="A1635" s="151"/>
      <c r="C1635" s="121"/>
      <c r="D1635" s="116"/>
      <c r="E1635" s="116"/>
      <c r="F1635" s="88"/>
      <c r="IM1635"/>
      <c r="IN1635"/>
      <c r="IO1635"/>
      <c r="IP1635"/>
      <c r="IQ1635"/>
    </row>
    <row r="1636" s="33" customFormat="1" ht="15.75" customHeight="1" spans="1:251">
      <c r="A1636" s="151"/>
      <c r="C1636" s="121"/>
      <c r="D1636" s="116"/>
      <c r="E1636" s="116"/>
      <c r="F1636" s="88"/>
      <c r="IM1636"/>
      <c r="IN1636"/>
      <c r="IO1636"/>
      <c r="IP1636"/>
      <c r="IQ1636"/>
    </row>
    <row r="1637" s="33" customFormat="1" ht="15.75" customHeight="1" spans="1:251">
      <c r="A1637" s="151"/>
      <c r="C1637" s="121"/>
      <c r="D1637" s="116"/>
      <c r="E1637" s="116"/>
      <c r="F1637" s="88"/>
      <c r="IM1637"/>
      <c r="IN1637"/>
      <c r="IO1637"/>
      <c r="IP1637"/>
      <c r="IQ1637"/>
    </row>
    <row r="1638" s="33" customFormat="1" ht="15.75" customHeight="1" spans="1:251">
      <c r="A1638" s="151"/>
      <c r="C1638" s="121"/>
      <c r="D1638" s="116"/>
      <c r="E1638" s="116"/>
      <c r="F1638" s="88"/>
      <c r="IM1638"/>
      <c r="IN1638"/>
      <c r="IO1638"/>
      <c r="IP1638"/>
      <c r="IQ1638"/>
    </row>
    <row r="1639" s="33" customFormat="1" ht="15.75" customHeight="1" spans="1:251">
      <c r="A1639" s="151"/>
      <c r="C1639" s="121"/>
      <c r="D1639" s="116"/>
      <c r="E1639" s="116"/>
      <c r="F1639" s="88"/>
      <c r="IM1639"/>
      <c r="IN1639"/>
      <c r="IO1639"/>
      <c r="IP1639"/>
      <c r="IQ1639"/>
    </row>
    <row r="1640" s="33" customFormat="1" ht="15.75" customHeight="1" spans="1:251">
      <c r="A1640" s="151"/>
      <c r="C1640" s="121"/>
      <c r="D1640" s="116"/>
      <c r="E1640" s="116"/>
      <c r="F1640" s="88"/>
      <c r="IM1640"/>
      <c r="IN1640"/>
      <c r="IO1640"/>
      <c r="IP1640"/>
      <c r="IQ1640"/>
    </row>
    <row r="1641" s="33" customFormat="1" ht="15.75" customHeight="1" spans="1:251">
      <c r="A1641" s="151"/>
      <c r="C1641" s="121"/>
      <c r="D1641" s="116"/>
      <c r="E1641" s="116"/>
      <c r="F1641" s="88"/>
      <c r="IM1641"/>
      <c r="IN1641"/>
      <c r="IO1641"/>
      <c r="IP1641"/>
      <c r="IQ1641"/>
    </row>
    <row r="1642" s="33" customFormat="1" ht="15.75" customHeight="1" spans="1:251">
      <c r="A1642" s="151"/>
      <c r="C1642" s="121"/>
      <c r="D1642" s="116"/>
      <c r="E1642" s="116"/>
      <c r="F1642" s="88"/>
      <c r="IM1642"/>
      <c r="IN1642"/>
      <c r="IO1642"/>
      <c r="IP1642"/>
      <c r="IQ1642"/>
    </row>
    <row r="1643" s="33" customFormat="1" ht="15.75" customHeight="1" spans="1:251">
      <c r="A1643" s="151"/>
      <c r="C1643" s="121"/>
      <c r="D1643" s="116"/>
      <c r="E1643" s="116"/>
      <c r="F1643" s="88"/>
      <c r="IM1643"/>
      <c r="IN1643"/>
      <c r="IO1643"/>
      <c r="IP1643"/>
      <c r="IQ1643"/>
    </row>
    <row r="1644" s="33" customFormat="1" ht="15.75" customHeight="1" spans="1:251">
      <c r="A1644" s="151"/>
      <c r="C1644" s="121"/>
      <c r="D1644" s="116"/>
      <c r="E1644" s="116"/>
      <c r="F1644" s="88"/>
      <c r="IM1644"/>
      <c r="IN1644"/>
      <c r="IO1644"/>
      <c r="IP1644"/>
      <c r="IQ1644"/>
    </row>
    <row r="1645" s="33" customFormat="1" ht="15.75" customHeight="1" spans="1:251">
      <c r="A1645" s="151"/>
      <c r="C1645" s="121"/>
      <c r="D1645" s="116"/>
      <c r="E1645" s="116"/>
      <c r="F1645" s="88"/>
      <c r="IM1645"/>
      <c r="IN1645"/>
      <c r="IO1645"/>
      <c r="IP1645"/>
      <c r="IQ1645"/>
    </row>
    <row r="1646" s="33" customFormat="1" ht="15.75" customHeight="1" spans="1:251">
      <c r="A1646" s="151"/>
      <c r="C1646" s="121"/>
      <c r="D1646" s="116"/>
      <c r="E1646" s="116"/>
      <c r="F1646" s="88"/>
      <c r="IM1646"/>
      <c r="IN1646"/>
      <c r="IO1646"/>
      <c r="IP1646"/>
      <c r="IQ1646"/>
    </row>
    <row r="1647" s="33" customFormat="1" ht="15.75" customHeight="1" spans="1:251">
      <c r="A1647" s="151"/>
      <c r="C1647" s="121"/>
      <c r="D1647" s="116"/>
      <c r="E1647" s="116"/>
      <c r="F1647" s="88"/>
      <c r="IM1647"/>
      <c r="IN1647"/>
      <c r="IO1647"/>
      <c r="IP1647"/>
      <c r="IQ1647"/>
    </row>
    <row r="1648" s="33" customFormat="1" ht="15.75" customHeight="1" spans="1:251">
      <c r="A1648" s="151"/>
      <c r="C1648" s="121"/>
      <c r="D1648" s="116"/>
      <c r="E1648" s="116"/>
      <c r="F1648" s="88"/>
      <c r="IM1648"/>
      <c r="IN1648"/>
      <c r="IO1648"/>
      <c r="IP1648"/>
      <c r="IQ1648"/>
    </row>
    <row r="1649" s="33" customFormat="1" ht="15.75" customHeight="1" spans="1:251">
      <c r="A1649" s="151"/>
      <c r="C1649" s="121"/>
      <c r="D1649" s="116"/>
      <c r="E1649" s="116"/>
      <c r="F1649" s="88"/>
      <c r="IM1649"/>
      <c r="IN1649"/>
      <c r="IO1649"/>
      <c r="IP1649"/>
      <c r="IQ1649"/>
    </row>
    <row r="1650" s="33" customFormat="1" ht="15.75" customHeight="1" spans="1:251">
      <c r="A1650" s="151"/>
      <c r="C1650" s="121"/>
      <c r="D1650" s="116"/>
      <c r="E1650" s="116"/>
      <c r="F1650" s="88"/>
      <c r="IM1650"/>
      <c r="IN1650"/>
      <c r="IO1650"/>
      <c r="IP1650"/>
      <c r="IQ1650"/>
    </row>
    <row r="1651" s="33" customFormat="1" ht="15.75" customHeight="1" spans="1:251">
      <c r="A1651" s="151"/>
      <c r="C1651" s="121"/>
      <c r="D1651" s="116"/>
      <c r="E1651" s="116"/>
      <c r="F1651" s="88"/>
      <c r="IM1651"/>
      <c r="IN1651"/>
      <c r="IO1651"/>
      <c r="IP1651"/>
      <c r="IQ1651"/>
    </row>
    <row r="1652" s="33" customFormat="1" ht="15.75" customHeight="1" spans="1:251">
      <c r="A1652" s="151"/>
      <c r="C1652" s="121"/>
      <c r="D1652" s="116"/>
      <c r="E1652" s="116"/>
      <c r="F1652" s="88"/>
      <c r="IM1652"/>
      <c r="IN1652"/>
      <c r="IO1652"/>
      <c r="IP1652"/>
      <c r="IQ1652"/>
    </row>
    <row r="1653" s="33" customFormat="1" ht="15.75" customHeight="1" spans="1:251">
      <c r="A1653" s="151"/>
      <c r="C1653" s="121"/>
      <c r="D1653" s="116"/>
      <c r="E1653" s="116"/>
      <c r="F1653" s="88"/>
      <c r="IM1653"/>
      <c r="IN1653"/>
      <c r="IO1653"/>
      <c r="IP1653"/>
      <c r="IQ1653"/>
    </row>
    <row r="1654" s="33" customFormat="1" ht="15.75" customHeight="1" spans="1:251">
      <c r="A1654" s="151"/>
      <c r="C1654" s="121"/>
      <c r="D1654" s="116"/>
      <c r="E1654" s="116"/>
      <c r="F1654" s="88"/>
      <c r="IM1654"/>
      <c r="IN1654"/>
      <c r="IO1654"/>
      <c r="IP1654"/>
      <c r="IQ1654"/>
    </row>
    <row r="1655" s="33" customFormat="1" ht="15.75" customHeight="1" spans="1:251">
      <c r="A1655" s="151"/>
      <c r="C1655" s="121"/>
      <c r="D1655" s="116"/>
      <c r="E1655" s="116"/>
      <c r="F1655" s="88"/>
      <c r="IM1655"/>
      <c r="IN1655"/>
      <c r="IO1655"/>
      <c r="IP1655"/>
      <c r="IQ1655"/>
    </row>
    <row r="1656" s="33" customFormat="1" ht="15.75" customHeight="1" spans="1:251">
      <c r="A1656" s="151"/>
      <c r="C1656" s="121"/>
      <c r="D1656" s="116"/>
      <c r="E1656" s="116"/>
      <c r="F1656" s="88"/>
      <c r="IM1656"/>
      <c r="IN1656"/>
      <c r="IO1656"/>
      <c r="IP1656"/>
      <c r="IQ1656"/>
    </row>
    <row r="1657" s="33" customFormat="1" ht="15.75" customHeight="1" spans="1:251">
      <c r="A1657" s="151"/>
      <c r="C1657" s="121"/>
      <c r="D1657" s="116"/>
      <c r="E1657" s="116"/>
      <c r="F1657" s="88"/>
      <c r="IM1657"/>
      <c r="IN1657"/>
      <c r="IO1657"/>
      <c r="IP1657"/>
      <c r="IQ1657"/>
    </row>
    <row r="1658" s="33" customFormat="1" ht="15.75" customHeight="1" spans="1:251">
      <c r="A1658" s="151"/>
      <c r="C1658" s="121"/>
      <c r="D1658" s="116"/>
      <c r="E1658" s="116"/>
      <c r="F1658" s="88"/>
      <c r="IM1658"/>
      <c r="IN1658"/>
      <c r="IO1658"/>
      <c r="IP1658"/>
      <c r="IQ1658"/>
    </row>
    <row r="1659" s="33" customFormat="1" ht="15.75" customHeight="1" spans="1:251">
      <c r="A1659" s="151"/>
      <c r="C1659" s="121"/>
      <c r="D1659" s="116"/>
      <c r="E1659" s="116"/>
      <c r="F1659" s="88"/>
      <c r="IM1659"/>
      <c r="IN1659"/>
      <c r="IO1659"/>
      <c r="IP1659"/>
      <c r="IQ1659"/>
    </row>
    <row r="1660" s="33" customFormat="1" ht="15.75" customHeight="1" spans="1:251">
      <c r="A1660" s="151"/>
      <c r="C1660" s="121"/>
      <c r="D1660" s="116"/>
      <c r="E1660" s="116"/>
      <c r="F1660" s="88"/>
      <c r="IM1660"/>
      <c r="IN1660"/>
      <c r="IO1660"/>
      <c r="IP1660"/>
      <c r="IQ1660"/>
    </row>
    <row r="1661" s="33" customFormat="1" ht="15.75" customHeight="1" spans="1:251">
      <c r="A1661" s="151"/>
      <c r="C1661" s="121"/>
      <c r="D1661" s="116"/>
      <c r="E1661" s="116"/>
      <c r="F1661" s="88"/>
      <c r="IM1661"/>
      <c r="IN1661"/>
      <c r="IO1661"/>
      <c r="IP1661"/>
      <c r="IQ1661"/>
    </row>
    <row r="1662" s="33" customFormat="1" ht="15.75" customHeight="1" spans="1:251">
      <c r="A1662" s="151"/>
      <c r="C1662" s="121"/>
      <c r="D1662" s="116"/>
      <c r="E1662" s="116"/>
      <c r="F1662" s="88"/>
      <c r="IM1662"/>
      <c r="IN1662"/>
      <c r="IO1662"/>
      <c r="IP1662"/>
      <c r="IQ1662"/>
    </row>
    <row r="1663" s="33" customFormat="1" ht="15.75" customHeight="1" spans="1:251">
      <c r="A1663" s="151"/>
      <c r="C1663" s="121"/>
      <c r="D1663" s="116"/>
      <c r="E1663" s="116"/>
      <c r="F1663" s="88"/>
      <c r="IM1663"/>
      <c r="IN1663"/>
      <c r="IO1663"/>
      <c r="IP1663"/>
      <c r="IQ1663"/>
    </row>
    <row r="1664" s="33" customFormat="1" ht="15.75" customHeight="1" spans="1:251">
      <c r="A1664" s="151"/>
      <c r="C1664" s="121"/>
      <c r="D1664" s="116"/>
      <c r="E1664" s="116"/>
      <c r="F1664" s="88"/>
      <c r="IM1664"/>
      <c r="IN1664"/>
      <c r="IO1664"/>
      <c r="IP1664"/>
      <c r="IQ1664"/>
    </row>
    <row r="1665" s="33" customFormat="1" ht="15.75" customHeight="1" spans="1:251">
      <c r="A1665" s="151"/>
      <c r="C1665" s="121"/>
      <c r="D1665" s="116"/>
      <c r="E1665" s="116"/>
      <c r="F1665" s="88"/>
      <c r="IM1665"/>
      <c r="IN1665"/>
      <c r="IO1665"/>
      <c r="IP1665"/>
      <c r="IQ1665"/>
    </row>
    <row r="1666" s="33" customFormat="1" ht="15.75" customHeight="1" spans="1:251">
      <c r="A1666" s="151"/>
      <c r="C1666" s="121"/>
      <c r="D1666" s="116"/>
      <c r="E1666" s="116"/>
      <c r="F1666" s="88"/>
      <c r="IM1666"/>
      <c r="IN1666"/>
      <c r="IO1666"/>
      <c r="IP1666"/>
      <c r="IQ1666"/>
    </row>
    <row r="1667" s="33" customFormat="1" ht="15.75" customHeight="1" spans="1:251">
      <c r="A1667" s="151"/>
      <c r="C1667" s="121"/>
      <c r="D1667" s="116"/>
      <c r="E1667" s="116"/>
      <c r="F1667" s="88"/>
      <c r="IM1667"/>
      <c r="IN1667"/>
      <c r="IO1667"/>
      <c r="IP1667"/>
      <c r="IQ1667"/>
    </row>
    <row r="1668" s="33" customFormat="1" ht="15.75" customHeight="1" spans="1:251">
      <c r="A1668" s="151"/>
      <c r="C1668" s="121"/>
      <c r="D1668" s="116"/>
      <c r="E1668" s="116"/>
      <c r="F1668" s="88"/>
      <c r="IM1668"/>
      <c r="IN1668"/>
      <c r="IO1668"/>
      <c r="IP1668"/>
      <c r="IQ1668"/>
    </row>
    <row r="1669" s="33" customFormat="1" ht="15.75" customHeight="1" spans="1:251">
      <c r="A1669" s="151"/>
      <c r="C1669" s="121"/>
      <c r="D1669" s="116"/>
      <c r="E1669" s="116"/>
      <c r="F1669" s="88"/>
      <c r="IM1669"/>
      <c r="IN1669"/>
      <c r="IO1669"/>
      <c r="IP1669"/>
      <c r="IQ1669"/>
    </row>
    <row r="1670" s="33" customFormat="1" ht="15.75" customHeight="1" spans="1:251">
      <c r="A1670" s="151"/>
      <c r="C1670" s="121"/>
      <c r="D1670" s="116"/>
      <c r="E1670" s="116"/>
      <c r="F1670" s="88"/>
      <c r="IM1670"/>
      <c r="IN1670"/>
      <c r="IO1670"/>
      <c r="IP1670"/>
      <c r="IQ1670"/>
    </row>
    <row r="1671" s="33" customFormat="1" ht="15.75" customHeight="1" spans="1:251">
      <c r="A1671" s="151"/>
      <c r="C1671" s="121"/>
      <c r="D1671" s="116"/>
      <c r="E1671" s="116"/>
      <c r="F1671" s="88"/>
      <c r="IM1671"/>
      <c r="IN1671"/>
      <c r="IO1671"/>
      <c r="IP1671"/>
      <c r="IQ1671"/>
    </row>
    <row r="1672" s="33" customFormat="1" ht="15.75" customHeight="1" spans="1:251">
      <c r="A1672" s="151"/>
      <c r="C1672" s="121"/>
      <c r="D1672" s="116"/>
      <c r="E1672" s="116"/>
      <c r="F1672" s="88"/>
      <c r="IM1672"/>
      <c r="IN1672"/>
      <c r="IO1672"/>
      <c r="IP1672"/>
      <c r="IQ1672"/>
    </row>
    <row r="1673" s="33" customFormat="1" ht="15.75" customHeight="1" spans="1:251">
      <c r="A1673" s="151"/>
      <c r="C1673" s="121"/>
      <c r="D1673" s="116"/>
      <c r="E1673" s="116"/>
      <c r="F1673" s="88"/>
      <c r="IM1673"/>
      <c r="IN1673"/>
      <c r="IO1673"/>
      <c r="IP1673"/>
      <c r="IQ1673"/>
    </row>
    <row r="1674" s="33" customFormat="1" ht="15.75" customHeight="1" spans="1:251">
      <c r="A1674" s="151"/>
      <c r="C1674" s="121"/>
      <c r="D1674" s="116"/>
      <c r="E1674" s="116"/>
      <c r="F1674" s="88"/>
      <c r="IM1674"/>
      <c r="IN1674"/>
      <c r="IO1674"/>
      <c r="IP1674"/>
      <c r="IQ1674"/>
    </row>
    <row r="1675" s="33" customFormat="1" ht="15.75" customHeight="1" spans="1:251">
      <c r="A1675" s="151"/>
      <c r="C1675" s="121"/>
      <c r="D1675" s="116"/>
      <c r="E1675" s="116"/>
      <c r="F1675" s="88"/>
      <c r="IM1675"/>
      <c r="IN1675"/>
      <c r="IO1675"/>
      <c r="IP1675"/>
      <c r="IQ1675"/>
    </row>
    <row r="1676" s="33" customFormat="1" ht="15.75" customHeight="1" spans="1:251">
      <c r="A1676" s="151"/>
      <c r="C1676" s="121"/>
      <c r="D1676" s="116"/>
      <c r="E1676" s="116"/>
      <c r="F1676" s="88"/>
      <c r="IM1676"/>
      <c r="IN1676"/>
      <c r="IO1676"/>
      <c r="IP1676"/>
      <c r="IQ1676"/>
    </row>
    <row r="1677" s="33" customFormat="1" ht="15.75" customHeight="1" spans="1:251">
      <c r="A1677" s="151"/>
      <c r="C1677" s="121"/>
      <c r="D1677" s="116"/>
      <c r="E1677" s="116"/>
      <c r="F1677" s="88"/>
      <c r="IM1677"/>
      <c r="IN1677"/>
      <c r="IO1677"/>
      <c r="IP1677"/>
      <c r="IQ1677"/>
    </row>
    <row r="1678" s="33" customFormat="1" ht="15.75" customHeight="1" spans="1:251">
      <c r="A1678" s="151"/>
      <c r="C1678" s="121"/>
      <c r="D1678" s="116"/>
      <c r="E1678" s="116"/>
      <c r="F1678" s="88"/>
      <c r="IM1678"/>
      <c r="IN1678"/>
      <c r="IO1678"/>
      <c r="IP1678"/>
      <c r="IQ1678"/>
    </row>
    <row r="1679" s="33" customFormat="1" ht="15.75" customHeight="1" spans="1:251">
      <c r="A1679" s="151"/>
      <c r="C1679" s="121"/>
      <c r="D1679" s="116"/>
      <c r="E1679" s="116"/>
      <c r="F1679" s="88"/>
      <c r="IM1679"/>
      <c r="IN1679"/>
      <c r="IO1679"/>
      <c r="IP1679"/>
      <c r="IQ1679"/>
    </row>
    <row r="1680" s="33" customFormat="1" ht="15.75" customHeight="1" spans="1:251">
      <c r="A1680" s="151"/>
      <c r="C1680" s="121"/>
      <c r="D1680" s="116"/>
      <c r="E1680" s="116"/>
      <c r="F1680" s="88"/>
      <c r="IM1680"/>
      <c r="IN1680"/>
      <c r="IO1680"/>
      <c r="IP1680"/>
      <c r="IQ1680"/>
    </row>
    <row r="1681" s="33" customFormat="1" ht="15.75" customHeight="1" spans="1:251">
      <c r="A1681" s="151"/>
      <c r="C1681" s="121"/>
      <c r="D1681" s="116"/>
      <c r="E1681" s="116"/>
      <c r="F1681" s="88"/>
      <c r="IM1681"/>
      <c r="IN1681"/>
      <c r="IO1681"/>
      <c r="IP1681"/>
      <c r="IQ1681"/>
    </row>
    <row r="1682" s="33" customFormat="1" ht="15.75" customHeight="1" spans="1:251">
      <c r="A1682" s="151"/>
      <c r="C1682" s="121"/>
      <c r="D1682" s="116"/>
      <c r="E1682" s="116"/>
      <c r="F1682" s="88"/>
      <c r="IM1682"/>
      <c r="IN1682"/>
      <c r="IO1682"/>
      <c r="IP1682"/>
      <c r="IQ1682"/>
    </row>
    <row r="1683" s="33" customFormat="1" ht="15.75" customHeight="1" spans="1:251">
      <c r="A1683" s="151"/>
      <c r="C1683" s="121"/>
      <c r="D1683" s="116"/>
      <c r="E1683" s="116"/>
      <c r="F1683" s="88"/>
      <c r="IM1683"/>
      <c r="IN1683"/>
      <c r="IO1683"/>
      <c r="IP1683"/>
      <c r="IQ1683"/>
    </row>
    <row r="1684" s="33" customFormat="1" ht="15.75" customHeight="1" spans="1:251">
      <c r="A1684" s="151"/>
      <c r="C1684" s="121"/>
      <c r="D1684" s="116"/>
      <c r="E1684" s="116"/>
      <c r="F1684" s="88"/>
      <c r="IM1684"/>
      <c r="IN1684"/>
      <c r="IO1684"/>
      <c r="IP1684"/>
      <c r="IQ1684"/>
    </row>
    <row r="1685" s="33" customFormat="1" ht="15.75" customHeight="1" spans="1:251">
      <c r="A1685" s="151"/>
      <c r="C1685" s="121"/>
      <c r="D1685" s="116"/>
      <c r="E1685" s="116"/>
      <c r="F1685" s="88"/>
      <c r="IM1685"/>
      <c r="IN1685"/>
      <c r="IO1685"/>
      <c r="IP1685"/>
      <c r="IQ1685"/>
    </row>
    <row r="1686" s="33" customFormat="1" ht="15.75" customHeight="1" spans="1:251">
      <c r="A1686" s="151"/>
      <c r="C1686" s="121"/>
      <c r="D1686" s="116"/>
      <c r="E1686" s="116"/>
      <c r="F1686" s="88"/>
      <c r="IM1686"/>
      <c r="IN1686"/>
      <c r="IO1686"/>
      <c r="IP1686"/>
      <c r="IQ1686"/>
    </row>
    <row r="1687" s="33" customFormat="1" ht="15.75" customHeight="1" spans="1:251">
      <c r="A1687" s="151"/>
      <c r="C1687" s="121"/>
      <c r="D1687" s="116"/>
      <c r="E1687" s="116"/>
      <c r="F1687" s="88"/>
      <c r="IM1687"/>
      <c r="IN1687"/>
      <c r="IO1687"/>
      <c r="IP1687"/>
      <c r="IQ1687"/>
    </row>
    <row r="1688" s="33" customFormat="1" ht="15.75" customHeight="1" spans="1:251">
      <c r="A1688" s="151"/>
      <c r="C1688" s="121"/>
      <c r="D1688" s="116"/>
      <c r="E1688" s="116"/>
      <c r="F1688" s="88"/>
      <c r="IM1688"/>
      <c r="IN1688"/>
      <c r="IO1688"/>
      <c r="IP1688"/>
      <c r="IQ1688"/>
    </row>
    <row r="1689" s="33" customFormat="1" ht="15.75" customHeight="1" spans="1:251">
      <c r="A1689" s="151"/>
      <c r="C1689" s="121"/>
      <c r="D1689" s="116"/>
      <c r="E1689" s="116"/>
      <c r="F1689" s="88"/>
      <c r="IM1689"/>
      <c r="IN1689"/>
      <c r="IO1689"/>
      <c r="IP1689"/>
      <c r="IQ1689"/>
    </row>
    <row r="1690" s="33" customFormat="1" ht="15.75" customHeight="1" spans="1:251">
      <c r="A1690" s="151"/>
      <c r="C1690" s="121"/>
      <c r="D1690" s="116"/>
      <c r="E1690" s="116"/>
      <c r="F1690" s="88"/>
      <c r="IM1690"/>
      <c r="IN1690"/>
      <c r="IO1690"/>
      <c r="IP1690"/>
      <c r="IQ1690"/>
    </row>
    <row r="1691" s="33" customFormat="1" ht="15.75" customHeight="1" spans="1:251">
      <c r="A1691" s="151"/>
      <c r="C1691" s="121"/>
      <c r="D1691" s="116"/>
      <c r="E1691" s="116"/>
      <c r="F1691" s="88"/>
      <c r="IM1691"/>
      <c r="IN1691"/>
      <c r="IO1691"/>
      <c r="IP1691"/>
      <c r="IQ1691"/>
    </row>
    <row r="1692" s="33" customFormat="1" ht="15.75" customHeight="1" spans="1:251">
      <c r="A1692" s="151"/>
      <c r="C1692" s="121"/>
      <c r="D1692" s="116"/>
      <c r="E1692" s="116"/>
      <c r="F1692" s="88"/>
      <c r="IM1692"/>
      <c r="IN1692"/>
      <c r="IO1692"/>
      <c r="IP1692"/>
      <c r="IQ1692"/>
    </row>
    <row r="1693" s="33" customFormat="1" ht="15.75" customHeight="1" spans="1:251">
      <c r="A1693" s="151"/>
      <c r="C1693" s="121"/>
      <c r="D1693" s="116"/>
      <c r="E1693" s="116"/>
      <c r="F1693" s="88"/>
      <c r="IM1693"/>
      <c r="IN1693"/>
      <c r="IO1693"/>
      <c r="IP1693"/>
      <c r="IQ1693"/>
    </row>
    <row r="1694" s="33" customFormat="1" ht="15.75" customHeight="1" spans="1:251">
      <c r="A1694" s="151"/>
      <c r="C1694" s="121"/>
      <c r="D1694" s="116"/>
      <c r="E1694" s="116"/>
      <c r="F1694" s="88"/>
      <c r="IM1694"/>
      <c r="IN1694"/>
      <c r="IO1694"/>
      <c r="IP1694"/>
      <c r="IQ1694"/>
    </row>
    <row r="1695" s="33" customFormat="1" ht="15.75" customHeight="1" spans="1:251">
      <c r="A1695" s="151"/>
      <c r="C1695" s="121"/>
      <c r="D1695" s="116"/>
      <c r="E1695" s="116"/>
      <c r="F1695" s="88"/>
      <c r="IM1695"/>
      <c r="IN1695"/>
      <c r="IO1695"/>
      <c r="IP1695"/>
      <c r="IQ1695"/>
    </row>
    <row r="1696" s="33" customFormat="1" ht="15.75" customHeight="1" spans="1:251">
      <c r="A1696" s="151"/>
      <c r="C1696" s="121"/>
      <c r="D1696" s="116"/>
      <c r="E1696" s="116"/>
      <c r="F1696" s="88"/>
      <c r="IM1696"/>
      <c r="IN1696"/>
      <c r="IO1696"/>
      <c r="IP1696"/>
      <c r="IQ1696"/>
    </row>
    <row r="1697" s="33" customFormat="1" ht="15.75" customHeight="1" spans="1:251">
      <c r="A1697" s="151"/>
      <c r="C1697" s="121"/>
      <c r="D1697" s="116"/>
      <c r="E1697" s="116"/>
      <c r="F1697" s="88"/>
      <c r="IM1697"/>
      <c r="IN1697"/>
      <c r="IO1697"/>
      <c r="IP1697"/>
      <c r="IQ1697"/>
    </row>
    <row r="1698" s="33" customFormat="1" ht="15.75" customHeight="1" spans="1:251">
      <c r="A1698" s="151"/>
      <c r="C1698" s="121"/>
      <c r="D1698" s="116"/>
      <c r="E1698" s="116"/>
      <c r="F1698" s="88"/>
      <c r="IM1698"/>
      <c r="IN1698"/>
      <c r="IO1698"/>
      <c r="IP1698"/>
      <c r="IQ1698"/>
    </row>
    <row r="1699" s="33" customFormat="1" ht="15.75" customHeight="1" spans="1:251">
      <c r="A1699" s="151"/>
      <c r="C1699" s="121"/>
      <c r="D1699" s="116"/>
      <c r="E1699" s="116"/>
      <c r="F1699" s="88"/>
      <c r="IM1699"/>
      <c r="IN1699"/>
      <c r="IO1699"/>
      <c r="IP1699"/>
      <c r="IQ1699"/>
    </row>
    <row r="1700" s="33" customFormat="1" ht="15.75" customHeight="1" spans="1:251">
      <c r="A1700" s="151"/>
      <c r="C1700" s="121"/>
      <c r="D1700" s="116"/>
      <c r="E1700" s="116"/>
      <c r="F1700" s="88"/>
      <c r="IM1700"/>
      <c r="IN1700"/>
      <c r="IO1700"/>
      <c r="IP1700"/>
      <c r="IQ1700"/>
    </row>
    <row r="1701" s="33" customFormat="1" ht="15.75" customHeight="1" spans="1:251">
      <c r="A1701" s="151"/>
      <c r="C1701" s="121"/>
      <c r="D1701" s="116"/>
      <c r="E1701" s="116"/>
      <c r="F1701" s="88"/>
      <c r="IM1701"/>
      <c r="IN1701"/>
      <c r="IO1701"/>
      <c r="IP1701"/>
      <c r="IQ1701"/>
    </row>
    <row r="1702" s="33" customFormat="1" ht="15.75" customHeight="1" spans="1:251">
      <c r="A1702" s="151"/>
      <c r="C1702" s="121"/>
      <c r="D1702" s="116"/>
      <c r="E1702" s="116"/>
      <c r="F1702" s="88"/>
      <c r="IM1702"/>
      <c r="IN1702"/>
      <c r="IO1702"/>
      <c r="IP1702"/>
      <c r="IQ1702"/>
    </row>
    <row r="1703" s="33" customFormat="1" ht="15.75" customHeight="1" spans="1:251">
      <c r="A1703" s="151"/>
      <c r="C1703" s="121"/>
      <c r="D1703" s="116"/>
      <c r="E1703" s="116"/>
      <c r="F1703" s="88"/>
      <c r="IM1703"/>
      <c r="IN1703"/>
      <c r="IO1703"/>
      <c r="IP1703"/>
      <c r="IQ1703"/>
    </row>
    <row r="1704" s="33" customFormat="1" ht="15.75" customHeight="1" spans="1:251">
      <c r="A1704" s="151"/>
      <c r="C1704" s="121"/>
      <c r="D1704" s="116"/>
      <c r="E1704" s="116"/>
      <c r="F1704" s="88"/>
      <c r="IM1704"/>
      <c r="IN1704"/>
      <c r="IO1704"/>
      <c r="IP1704"/>
      <c r="IQ1704"/>
    </row>
    <row r="1705" s="33" customFormat="1" ht="15.75" customHeight="1" spans="1:251">
      <c r="A1705" s="151"/>
      <c r="C1705" s="121"/>
      <c r="D1705" s="116"/>
      <c r="E1705" s="116"/>
      <c r="F1705" s="88"/>
      <c r="IM1705"/>
      <c r="IN1705"/>
      <c r="IO1705"/>
      <c r="IP1705"/>
      <c r="IQ1705"/>
    </row>
    <row r="1706" s="33" customFormat="1" ht="15.75" customHeight="1" spans="1:251">
      <c r="A1706" s="151"/>
      <c r="C1706" s="121"/>
      <c r="D1706" s="116"/>
      <c r="E1706" s="116"/>
      <c r="F1706" s="88"/>
      <c r="IM1706"/>
      <c r="IN1706"/>
      <c r="IO1706"/>
      <c r="IP1706"/>
      <c r="IQ1706"/>
    </row>
    <row r="1707" s="33" customFormat="1" ht="15.75" customHeight="1" spans="1:251">
      <c r="A1707" s="151"/>
      <c r="C1707" s="121"/>
      <c r="D1707" s="116"/>
      <c r="E1707" s="116"/>
      <c r="F1707" s="88"/>
      <c r="IM1707"/>
      <c r="IN1707"/>
      <c r="IO1707"/>
      <c r="IP1707"/>
      <c r="IQ1707"/>
    </row>
    <row r="1708" s="33" customFormat="1" ht="15.75" customHeight="1" spans="1:251">
      <c r="A1708" s="151"/>
      <c r="C1708" s="121"/>
      <c r="D1708" s="116"/>
      <c r="E1708" s="116"/>
      <c r="F1708" s="88"/>
      <c r="IM1708"/>
      <c r="IN1708"/>
      <c r="IO1708"/>
      <c r="IP1708"/>
      <c r="IQ1708"/>
    </row>
    <row r="1709" s="33" customFormat="1" ht="15.75" customHeight="1" spans="1:251">
      <c r="A1709" s="151"/>
      <c r="C1709" s="121"/>
      <c r="D1709" s="116"/>
      <c r="E1709" s="116"/>
      <c r="F1709" s="88"/>
      <c r="IM1709"/>
      <c r="IN1709"/>
      <c r="IO1709"/>
      <c r="IP1709"/>
      <c r="IQ1709"/>
    </row>
    <row r="1710" s="33" customFormat="1" ht="15.75" customHeight="1" spans="1:251">
      <c r="A1710" s="151"/>
      <c r="C1710" s="121"/>
      <c r="D1710" s="116"/>
      <c r="E1710" s="116"/>
      <c r="F1710" s="88"/>
      <c r="IM1710"/>
      <c r="IN1710"/>
      <c r="IO1710"/>
      <c r="IP1710"/>
      <c r="IQ1710"/>
    </row>
    <row r="1711" s="33" customFormat="1" ht="15.75" customHeight="1" spans="1:251">
      <c r="A1711" s="151"/>
      <c r="C1711" s="121"/>
      <c r="D1711" s="116"/>
      <c r="E1711" s="116"/>
      <c r="F1711" s="88"/>
      <c r="IM1711"/>
      <c r="IN1711"/>
      <c r="IO1711"/>
      <c r="IP1711"/>
      <c r="IQ1711"/>
    </row>
    <row r="1712" s="33" customFormat="1" ht="15.75" customHeight="1" spans="1:251">
      <c r="A1712" s="151"/>
      <c r="C1712" s="121"/>
      <c r="D1712" s="116"/>
      <c r="E1712" s="116"/>
      <c r="F1712" s="88"/>
      <c r="IM1712"/>
      <c r="IN1712"/>
      <c r="IO1712"/>
      <c r="IP1712"/>
      <c r="IQ1712"/>
    </row>
    <row r="1713" s="33" customFormat="1" ht="15.75" customHeight="1" spans="1:251">
      <c r="A1713" s="151"/>
      <c r="C1713" s="121"/>
      <c r="D1713" s="116"/>
      <c r="E1713" s="116"/>
      <c r="F1713" s="88"/>
      <c r="IM1713"/>
      <c r="IN1713"/>
      <c r="IO1713"/>
      <c r="IP1713"/>
      <c r="IQ1713"/>
    </row>
    <row r="1714" s="33" customFormat="1" ht="15.75" customHeight="1" spans="1:251">
      <c r="A1714" s="151"/>
      <c r="C1714" s="121"/>
      <c r="D1714" s="116"/>
      <c r="E1714" s="116"/>
      <c r="F1714" s="88"/>
      <c r="IM1714"/>
      <c r="IN1714"/>
      <c r="IO1714"/>
      <c r="IP1714"/>
      <c r="IQ1714"/>
    </row>
    <row r="1715" s="33" customFormat="1" ht="15.75" customHeight="1" spans="1:251">
      <c r="A1715" s="151"/>
      <c r="C1715" s="121"/>
      <c r="D1715" s="116"/>
      <c r="E1715" s="116"/>
      <c r="F1715" s="88"/>
      <c r="IM1715"/>
      <c r="IN1715"/>
      <c r="IO1715"/>
      <c r="IP1715"/>
      <c r="IQ1715"/>
    </row>
    <row r="1716" s="33" customFormat="1" ht="15.75" customHeight="1" spans="1:251">
      <c r="A1716" s="151"/>
      <c r="C1716" s="121"/>
      <c r="D1716" s="116"/>
      <c r="E1716" s="116"/>
      <c r="F1716" s="88"/>
      <c r="IM1716"/>
      <c r="IN1716"/>
      <c r="IO1716"/>
      <c r="IP1716"/>
      <c r="IQ1716"/>
    </row>
    <row r="1717" s="33" customFormat="1" ht="15.75" customHeight="1" spans="1:251">
      <c r="A1717" s="151"/>
      <c r="C1717" s="121"/>
      <c r="D1717" s="116"/>
      <c r="E1717" s="116"/>
      <c r="F1717" s="88"/>
      <c r="IM1717"/>
      <c r="IN1717"/>
      <c r="IO1717"/>
      <c r="IP1717"/>
      <c r="IQ1717"/>
    </row>
    <row r="1718" s="33" customFormat="1" ht="15.75" customHeight="1" spans="1:251">
      <c r="A1718" s="151"/>
      <c r="C1718" s="121"/>
      <c r="D1718" s="116"/>
      <c r="E1718" s="116"/>
      <c r="F1718" s="88"/>
      <c r="IM1718"/>
      <c r="IN1718"/>
      <c r="IO1718"/>
      <c r="IP1718"/>
      <c r="IQ1718"/>
    </row>
    <row r="1719" s="33" customFormat="1" ht="15.75" customHeight="1" spans="1:251">
      <c r="A1719" s="151"/>
      <c r="C1719" s="121"/>
      <c r="D1719" s="116"/>
      <c r="E1719" s="116"/>
      <c r="F1719" s="88"/>
      <c r="IM1719"/>
      <c r="IN1719"/>
      <c r="IO1719"/>
      <c r="IP1719"/>
      <c r="IQ1719"/>
    </row>
    <row r="1720" s="33" customFormat="1" ht="15.75" customHeight="1" spans="1:251">
      <c r="A1720" s="151"/>
      <c r="C1720" s="121"/>
      <c r="D1720" s="116"/>
      <c r="E1720" s="116"/>
      <c r="F1720" s="88"/>
      <c r="IM1720"/>
      <c r="IN1720"/>
      <c r="IO1720"/>
      <c r="IP1720"/>
      <c r="IQ1720"/>
    </row>
    <row r="1721" s="33" customFormat="1" ht="15.75" customHeight="1" spans="1:251">
      <c r="A1721" s="151"/>
      <c r="C1721" s="121"/>
      <c r="D1721" s="116"/>
      <c r="E1721" s="116"/>
      <c r="F1721" s="88"/>
      <c r="IM1721"/>
      <c r="IN1721"/>
      <c r="IO1721"/>
      <c r="IP1721"/>
      <c r="IQ1721"/>
    </row>
    <row r="1722" s="33" customFormat="1" ht="15.75" customHeight="1" spans="1:251">
      <c r="A1722" s="151"/>
      <c r="C1722" s="121"/>
      <c r="D1722" s="116"/>
      <c r="E1722" s="116"/>
      <c r="F1722" s="88"/>
      <c r="IM1722"/>
      <c r="IN1722"/>
      <c r="IO1722"/>
      <c r="IP1722"/>
      <c r="IQ1722"/>
    </row>
    <row r="1723" s="33" customFormat="1" ht="15.75" customHeight="1" spans="1:251">
      <c r="A1723" s="151"/>
      <c r="C1723" s="121"/>
      <c r="D1723" s="116"/>
      <c r="E1723" s="116"/>
      <c r="F1723" s="88"/>
      <c r="IM1723"/>
      <c r="IN1723"/>
      <c r="IO1723"/>
      <c r="IP1723"/>
      <c r="IQ1723"/>
    </row>
    <row r="1724" s="33" customFormat="1" ht="15.75" customHeight="1" spans="1:251">
      <c r="A1724" s="151"/>
      <c r="C1724" s="121"/>
      <c r="D1724" s="116"/>
      <c r="E1724" s="116"/>
      <c r="F1724" s="88"/>
      <c r="IM1724"/>
      <c r="IN1724"/>
      <c r="IO1724"/>
      <c r="IP1724"/>
      <c r="IQ1724"/>
    </row>
    <row r="1725" s="33" customFormat="1" ht="15.75" customHeight="1" spans="1:251">
      <c r="A1725" s="151"/>
      <c r="C1725" s="121"/>
      <c r="D1725" s="116"/>
      <c r="E1725" s="116"/>
      <c r="F1725" s="88"/>
      <c r="IM1725"/>
      <c r="IN1725"/>
      <c r="IO1725"/>
      <c r="IP1725"/>
      <c r="IQ1725"/>
    </row>
    <row r="1726" s="33" customFormat="1" ht="15.75" customHeight="1" spans="1:251">
      <c r="A1726" s="151"/>
      <c r="C1726" s="121"/>
      <c r="D1726" s="116"/>
      <c r="E1726" s="116"/>
      <c r="F1726" s="88"/>
      <c r="IM1726"/>
      <c r="IN1726"/>
      <c r="IO1726"/>
      <c r="IP1726"/>
      <c r="IQ1726"/>
    </row>
    <row r="1727" s="33" customFormat="1" ht="15.75" customHeight="1" spans="1:251">
      <c r="A1727" s="151"/>
      <c r="C1727" s="121"/>
      <c r="D1727" s="116"/>
      <c r="E1727" s="116"/>
      <c r="F1727" s="88"/>
      <c r="IM1727"/>
      <c r="IN1727"/>
      <c r="IO1727"/>
      <c r="IP1727"/>
      <c r="IQ1727"/>
    </row>
    <row r="1728" s="33" customFormat="1" ht="15.75" customHeight="1" spans="1:251">
      <c r="A1728" s="151"/>
      <c r="C1728" s="121"/>
      <c r="D1728" s="116"/>
      <c r="E1728" s="116"/>
      <c r="F1728" s="88"/>
      <c r="IM1728"/>
      <c r="IN1728"/>
      <c r="IO1728"/>
      <c r="IP1728"/>
      <c r="IQ1728"/>
    </row>
    <row r="1729" s="33" customFormat="1" ht="15.75" customHeight="1" spans="1:251">
      <c r="A1729" s="151"/>
      <c r="C1729" s="121"/>
      <c r="D1729" s="116"/>
      <c r="E1729" s="116"/>
      <c r="F1729" s="88"/>
      <c r="IM1729"/>
      <c r="IN1729"/>
      <c r="IO1729"/>
      <c r="IP1729"/>
      <c r="IQ1729"/>
    </row>
    <row r="1730" s="33" customFormat="1" ht="15.75" customHeight="1" spans="1:251">
      <c r="A1730" s="151"/>
      <c r="C1730" s="121"/>
      <c r="D1730" s="116"/>
      <c r="E1730" s="116"/>
      <c r="F1730" s="88"/>
      <c r="IM1730"/>
      <c r="IN1730"/>
      <c r="IO1730"/>
      <c r="IP1730"/>
      <c r="IQ1730"/>
    </row>
    <row r="1731" s="33" customFormat="1" ht="15.75" customHeight="1" spans="1:251">
      <c r="A1731" s="151"/>
      <c r="C1731" s="121"/>
      <c r="D1731" s="116"/>
      <c r="E1731" s="116"/>
      <c r="F1731" s="88"/>
      <c r="IM1731"/>
      <c r="IN1731"/>
      <c r="IO1731"/>
      <c r="IP1731"/>
      <c r="IQ1731"/>
    </row>
    <row r="1732" s="33" customFormat="1" ht="15.75" customHeight="1" spans="1:251">
      <c r="A1732" s="151"/>
      <c r="C1732" s="121"/>
      <c r="D1732" s="116"/>
      <c r="E1732" s="116"/>
      <c r="F1732" s="88"/>
      <c r="IM1732"/>
      <c r="IN1732"/>
      <c r="IO1732"/>
      <c r="IP1732"/>
      <c r="IQ1732"/>
    </row>
    <row r="1733" s="33" customFormat="1" ht="15.75" customHeight="1" spans="1:251">
      <c r="A1733" s="151"/>
      <c r="C1733" s="121"/>
      <c r="D1733" s="116"/>
      <c r="E1733" s="116"/>
      <c r="F1733" s="88"/>
      <c r="IM1733"/>
      <c r="IN1733"/>
      <c r="IO1733"/>
      <c r="IP1733"/>
      <c r="IQ1733"/>
    </row>
    <row r="1734" s="33" customFormat="1" ht="15.75" customHeight="1" spans="1:251">
      <c r="A1734" s="151"/>
      <c r="C1734" s="121"/>
      <c r="D1734" s="116"/>
      <c r="E1734" s="116"/>
      <c r="F1734" s="88"/>
      <c r="IM1734"/>
      <c r="IN1734"/>
      <c r="IO1734"/>
      <c r="IP1734"/>
      <c r="IQ1734"/>
    </row>
    <row r="1735" s="33" customFormat="1" ht="15.75" customHeight="1" spans="1:251">
      <c r="A1735" s="151"/>
      <c r="C1735" s="121"/>
      <c r="D1735" s="116"/>
      <c r="E1735" s="116"/>
      <c r="F1735" s="88"/>
      <c r="IM1735"/>
      <c r="IN1735"/>
      <c r="IO1735"/>
      <c r="IP1735"/>
      <c r="IQ1735"/>
    </row>
    <row r="1736" s="33" customFormat="1" ht="15.75" customHeight="1" spans="1:251">
      <c r="A1736" s="151"/>
      <c r="C1736" s="121"/>
      <c r="D1736" s="116"/>
      <c r="E1736" s="116"/>
      <c r="F1736" s="88"/>
      <c r="IM1736"/>
      <c r="IN1736"/>
      <c r="IO1736"/>
      <c r="IP1736"/>
      <c r="IQ1736"/>
    </row>
    <row r="1737" s="33" customFormat="1" ht="15.75" customHeight="1" spans="1:251">
      <c r="A1737" s="151"/>
      <c r="C1737" s="121"/>
      <c r="D1737" s="116"/>
      <c r="E1737" s="116"/>
      <c r="F1737" s="88"/>
      <c r="IM1737"/>
      <c r="IN1737"/>
      <c r="IO1737"/>
      <c r="IP1737"/>
      <c r="IQ1737"/>
    </row>
    <row r="1738" s="33" customFormat="1" ht="15.75" customHeight="1" spans="1:251">
      <c r="A1738" s="151"/>
      <c r="C1738" s="121"/>
      <c r="D1738" s="116"/>
      <c r="E1738" s="116"/>
      <c r="F1738" s="88"/>
      <c r="IM1738"/>
      <c r="IN1738"/>
      <c r="IO1738"/>
      <c r="IP1738"/>
      <c r="IQ1738"/>
    </row>
    <row r="1739" s="33" customFormat="1" ht="15.75" customHeight="1" spans="1:251">
      <c r="A1739" s="151"/>
      <c r="C1739" s="121"/>
      <c r="D1739" s="116"/>
      <c r="E1739" s="116"/>
      <c r="F1739" s="88"/>
      <c r="IM1739"/>
      <c r="IN1739"/>
      <c r="IO1739"/>
      <c r="IP1739"/>
      <c r="IQ1739"/>
    </row>
    <row r="1740" s="33" customFormat="1" ht="15.75" customHeight="1" spans="1:251">
      <c r="A1740" s="151"/>
      <c r="C1740" s="121"/>
      <c r="D1740" s="116"/>
      <c r="E1740" s="116"/>
      <c r="F1740" s="88"/>
      <c r="IM1740"/>
      <c r="IN1740"/>
      <c r="IO1740"/>
      <c r="IP1740"/>
      <c r="IQ1740"/>
    </row>
    <row r="1741" s="33" customFormat="1" ht="15.75" customHeight="1" spans="1:251">
      <c r="A1741" s="151"/>
      <c r="C1741" s="121"/>
      <c r="D1741" s="116"/>
      <c r="E1741" s="116"/>
      <c r="F1741" s="88"/>
      <c r="IM1741"/>
      <c r="IN1741"/>
      <c r="IO1741"/>
      <c r="IP1741"/>
      <c r="IQ1741"/>
    </row>
    <row r="1742" s="33" customFormat="1" ht="15.75" customHeight="1" spans="1:251">
      <c r="A1742" s="151"/>
      <c r="C1742" s="121"/>
      <c r="D1742" s="116"/>
      <c r="E1742" s="116"/>
      <c r="F1742" s="88"/>
      <c r="IM1742"/>
      <c r="IN1742"/>
      <c r="IO1742"/>
      <c r="IP1742"/>
      <c r="IQ1742"/>
    </row>
    <row r="1743" s="33" customFormat="1" ht="15.75" customHeight="1" spans="1:251">
      <c r="A1743" s="151"/>
      <c r="C1743" s="121"/>
      <c r="D1743" s="116"/>
      <c r="E1743" s="116"/>
      <c r="F1743" s="88"/>
      <c r="IM1743"/>
      <c r="IN1743"/>
      <c r="IO1743"/>
      <c r="IP1743"/>
      <c r="IQ1743"/>
    </row>
    <row r="1744" s="33" customFormat="1" ht="15.75" customHeight="1" spans="1:251">
      <c r="A1744" s="151"/>
      <c r="C1744" s="121"/>
      <c r="D1744" s="116"/>
      <c r="E1744" s="116"/>
      <c r="F1744" s="88"/>
      <c r="IM1744"/>
      <c r="IN1744"/>
      <c r="IO1744"/>
      <c r="IP1744"/>
      <c r="IQ1744"/>
    </row>
    <row r="1745" s="33" customFormat="1" ht="15.75" customHeight="1" spans="1:251">
      <c r="A1745" s="151"/>
      <c r="C1745" s="121"/>
      <c r="D1745" s="116"/>
      <c r="E1745" s="116"/>
      <c r="F1745" s="88"/>
      <c r="IM1745"/>
      <c r="IN1745"/>
      <c r="IO1745"/>
      <c r="IP1745"/>
      <c r="IQ1745"/>
    </row>
    <row r="1746" s="33" customFormat="1" ht="15.75" customHeight="1" spans="1:251">
      <c r="A1746" s="151"/>
      <c r="C1746" s="121"/>
      <c r="D1746" s="116"/>
      <c r="E1746" s="116"/>
      <c r="F1746" s="88"/>
      <c r="IM1746"/>
      <c r="IN1746"/>
      <c r="IO1746"/>
      <c r="IP1746"/>
      <c r="IQ1746"/>
    </row>
    <row r="1747" s="33" customFormat="1" ht="15.75" customHeight="1" spans="1:251">
      <c r="A1747" s="151"/>
      <c r="C1747" s="121"/>
      <c r="D1747" s="116"/>
      <c r="E1747" s="116"/>
      <c r="F1747" s="88"/>
      <c r="IM1747"/>
      <c r="IN1747"/>
      <c r="IO1747"/>
      <c r="IP1747"/>
      <c r="IQ1747"/>
    </row>
    <row r="1748" s="33" customFormat="1" ht="15.75" customHeight="1" spans="1:251">
      <c r="A1748" s="151"/>
      <c r="C1748" s="121"/>
      <c r="D1748" s="116"/>
      <c r="E1748" s="116"/>
      <c r="F1748" s="88"/>
      <c r="IM1748"/>
      <c r="IN1748"/>
      <c r="IO1748"/>
      <c r="IP1748"/>
      <c r="IQ1748"/>
    </row>
    <row r="1749" s="33" customFormat="1" ht="15.75" customHeight="1" spans="1:251">
      <c r="A1749" s="151"/>
      <c r="C1749" s="121"/>
      <c r="D1749" s="116"/>
      <c r="E1749" s="116"/>
      <c r="F1749" s="88"/>
      <c r="IM1749"/>
      <c r="IN1749"/>
      <c r="IO1749"/>
      <c r="IP1749"/>
      <c r="IQ1749"/>
    </row>
    <row r="1750" s="33" customFormat="1" ht="15.75" customHeight="1" spans="1:251">
      <c r="A1750" s="151"/>
      <c r="C1750" s="121"/>
      <c r="D1750" s="116"/>
      <c r="E1750" s="116"/>
      <c r="F1750" s="88"/>
      <c r="IM1750"/>
      <c r="IN1750"/>
      <c r="IO1750"/>
      <c r="IP1750"/>
      <c r="IQ1750"/>
    </row>
    <row r="1751" s="33" customFormat="1" ht="15.75" customHeight="1" spans="1:251">
      <c r="A1751" s="151"/>
      <c r="C1751" s="121"/>
      <c r="D1751" s="116"/>
      <c r="E1751" s="116"/>
      <c r="F1751" s="88"/>
      <c r="IM1751"/>
      <c r="IN1751"/>
      <c r="IO1751"/>
      <c r="IP1751"/>
      <c r="IQ1751"/>
    </row>
    <row r="1752" s="33" customFormat="1" ht="15.75" customHeight="1" spans="1:251">
      <c r="A1752" s="151"/>
      <c r="C1752" s="121"/>
      <c r="D1752" s="116"/>
      <c r="E1752" s="116"/>
      <c r="F1752" s="88"/>
      <c r="IM1752"/>
      <c r="IN1752"/>
      <c r="IO1752"/>
      <c r="IP1752"/>
      <c r="IQ1752"/>
    </row>
    <row r="1753" s="33" customFormat="1" ht="15.75" customHeight="1" spans="1:251">
      <c r="A1753" s="151"/>
      <c r="C1753" s="121"/>
      <c r="D1753" s="116"/>
      <c r="E1753" s="116"/>
      <c r="F1753" s="88"/>
      <c r="IM1753"/>
      <c r="IN1753"/>
      <c r="IO1753"/>
      <c r="IP1753"/>
      <c r="IQ1753"/>
    </row>
    <row r="1754" s="33" customFormat="1" ht="15.75" customHeight="1" spans="1:251">
      <c r="A1754" s="151"/>
      <c r="C1754" s="121"/>
      <c r="D1754" s="116"/>
      <c r="E1754" s="116"/>
      <c r="F1754" s="88"/>
      <c r="IM1754"/>
      <c r="IN1754"/>
      <c r="IO1754"/>
      <c r="IP1754"/>
      <c r="IQ1754"/>
    </row>
    <row r="1755" s="33" customFormat="1" ht="15.75" customHeight="1" spans="1:251">
      <c r="A1755" s="151"/>
      <c r="C1755" s="121"/>
      <c r="D1755" s="116"/>
      <c r="E1755" s="116"/>
      <c r="F1755" s="88"/>
      <c r="IM1755"/>
      <c r="IN1755"/>
      <c r="IO1755"/>
      <c r="IP1755"/>
      <c r="IQ1755"/>
    </row>
    <row r="1756" s="33" customFormat="1" ht="15.75" customHeight="1" spans="1:251">
      <c r="A1756" s="151"/>
      <c r="C1756" s="121"/>
      <c r="D1756" s="116"/>
      <c r="E1756" s="116"/>
      <c r="F1756" s="88"/>
      <c r="IM1756"/>
      <c r="IN1756"/>
      <c r="IO1756"/>
      <c r="IP1756"/>
      <c r="IQ1756"/>
    </row>
    <row r="1757" s="33" customFormat="1" ht="15.75" customHeight="1" spans="1:251">
      <c r="A1757" s="151"/>
      <c r="C1757" s="121"/>
      <c r="D1757" s="116"/>
      <c r="E1757" s="116"/>
      <c r="F1757" s="88"/>
      <c r="IM1757"/>
      <c r="IN1757"/>
      <c r="IO1757"/>
      <c r="IP1757"/>
      <c r="IQ1757"/>
    </row>
    <row r="1758" s="33" customFormat="1" ht="15.75" customHeight="1" spans="1:251">
      <c r="A1758" s="151"/>
      <c r="C1758" s="121"/>
      <c r="D1758" s="116"/>
      <c r="E1758" s="116"/>
      <c r="F1758" s="88"/>
      <c r="IM1758"/>
      <c r="IN1758"/>
      <c r="IO1758"/>
      <c r="IP1758"/>
      <c r="IQ1758"/>
    </row>
    <row r="1759" s="33" customFormat="1" ht="15.75" customHeight="1" spans="1:251">
      <c r="A1759" s="151"/>
      <c r="C1759" s="121"/>
      <c r="D1759" s="116"/>
      <c r="E1759" s="116"/>
      <c r="F1759" s="88"/>
      <c r="IM1759"/>
      <c r="IN1759"/>
      <c r="IO1759"/>
      <c r="IP1759"/>
      <c r="IQ1759"/>
    </row>
    <row r="1760" s="33" customFormat="1" ht="15.75" customHeight="1" spans="1:251">
      <c r="A1760" s="151"/>
      <c r="C1760" s="121"/>
      <c r="D1760" s="116"/>
      <c r="E1760" s="116"/>
      <c r="F1760" s="88"/>
      <c r="IM1760"/>
      <c r="IN1760"/>
      <c r="IO1760"/>
      <c r="IP1760"/>
      <c r="IQ1760"/>
    </row>
    <row r="1761" s="33" customFormat="1" ht="15.75" customHeight="1" spans="1:251">
      <c r="A1761" s="151"/>
      <c r="C1761" s="121"/>
      <c r="D1761" s="116"/>
      <c r="E1761" s="116"/>
      <c r="F1761" s="88"/>
      <c r="IM1761"/>
      <c r="IN1761"/>
      <c r="IO1761"/>
      <c r="IP1761"/>
      <c r="IQ1761"/>
    </row>
    <row r="1762" s="33" customFormat="1" ht="15.75" customHeight="1" spans="1:251">
      <c r="A1762" s="151"/>
      <c r="C1762" s="121"/>
      <c r="D1762" s="116"/>
      <c r="E1762" s="116"/>
      <c r="F1762" s="88"/>
      <c r="IM1762"/>
      <c r="IN1762"/>
      <c r="IO1762"/>
      <c r="IP1762"/>
      <c r="IQ1762"/>
    </row>
    <row r="1763" s="33" customFormat="1" ht="15.75" customHeight="1" spans="1:251">
      <c r="A1763" s="151"/>
      <c r="C1763" s="121"/>
      <c r="D1763" s="116"/>
      <c r="E1763" s="116"/>
      <c r="F1763" s="88"/>
      <c r="IM1763"/>
      <c r="IN1763"/>
      <c r="IO1763"/>
      <c r="IP1763"/>
      <c r="IQ1763"/>
    </row>
    <row r="1764" s="33" customFormat="1" ht="15.75" customHeight="1" spans="1:251">
      <c r="A1764" s="151"/>
      <c r="C1764" s="121"/>
      <c r="D1764" s="116"/>
      <c r="E1764" s="116"/>
      <c r="F1764" s="88"/>
      <c r="IM1764"/>
      <c r="IN1764"/>
      <c r="IO1764"/>
      <c r="IP1764"/>
      <c r="IQ1764"/>
    </row>
    <row r="1765" s="33" customFormat="1" ht="15.75" customHeight="1" spans="1:251">
      <c r="A1765" s="151"/>
      <c r="C1765" s="121"/>
      <c r="D1765" s="116"/>
      <c r="E1765" s="116"/>
      <c r="F1765" s="88"/>
      <c r="IM1765"/>
      <c r="IN1765"/>
      <c r="IO1765"/>
      <c r="IP1765"/>
      <c r="IQ1765"/>
    </row>
    <row r="1766" s="33" customFormat="1" ht="15.75" customHeight="1" spans="1:251">
      <c r="A1766" s="151"/>
      <c r="C1766" s="121"/>
      <c r="D1766" s="116"/>
      <c r="E1766" s="116"/>
      <c r="F1766" s="88"/>
      <c r="IM1766"/>
      <c r="IN1766"/>
      <c r="IO1766"/>
      <c r="IP1766"/>
      <c r="IQ1766"/>
    </row>
    <row r="1767" s="33" customFormat="1" ht="15.75" customHeight="1" spans="1:251">
      <c r="A1767" s="151"/>
      <c r="C1767" s="121"/>
      <c r="D1767" s="116"/>
      <c r="E1767" s="116"/>
      <c r="F1767" s="88"/>
      <c r="IM1767"/>
      <c r="IN1767"/>
      <c r="IO1767"/>
      <c r="IP1767"/>
      <c r="IQ1767"/>
    </row>
    <row r="1768" s="33" customFormat="1" ht="15.75" customHeight="1" spans="1:251">
      <c r="A1768" s="151"/>
      <c r="C1768" s="121"/>
      <c r="D1768" s="116"/>
      <c r="E1768" s="116"/>
      <c r="F1768" s="88"/>
      <c r="IM1768"/>
      <c r="IN1768"/>
      <c r="IO1768"/>
      <c r="IP1768"/>
      <c r="IQ1768"/>
    </row>
    <row r="1769" s="33" customFormat="1" ht="15.75" customHeight="1" spans="1:251">
      <c r="A1769" s="151"/>
      <c r="C1769" s="121"/>
      <c r="D1769" s="116"/>
      <c r="E1769" s="116"/>
      <c r="F1769" s="88"/>
      <c r="IM1769"/>
      <c r="IN1769"/>
      <c r="IO1769"/>
      <c r="IP1769"/>
      <c r="IQ1769"/>
    </row>
    <row r="1770" s="33" customFormat="1" ht="15.75" customHeight="1" spans="1:251">
      <c r="A1770" s="151"/>
      <c r="C1770" s="121"/>
      <c r="D1770" s="116"/>
      <c r="E1770" s="116"/>
      <c r="F1770" s="88"/>
      <c r="IM1770"/>
      <c r="IN1770"/>
      <c r="IO1770"/>
      <c r="IP1770"/>
      <c r="IQ1770"/>
    </row>
    <row r="1771" s="33" customFormat="1" ht="15.75" customHeight="1" spans="1:251">
      <c r="A1771" s="151"/>
      <c r="C1771" s="121"/>
      <c r="D1771" s="116"/>
      <c r="E1771" s="116"/>
      <c r="F1771" s="88"/>
      <c r="IM1771"/>
      <c r="IN1771"/>
      <c r="IO1771"/>
      <c r="IP1771"/>
      <c r="IQ1771"/>
    </row>
    <row r="1772" s="33" customFormat="1" ht="15.75" customHeight="1" spans="1:251">
      <c r="A1772" s="151"/>
      <c r="C1772" s="121"/>
      <c r="D1772" s="116"/>
      <c r="E1772" s="116"/>
      <c r="F1772" s="88"/>
      <c r="IM1772"/>
      <c r="IN1772"/>
      <c r="IO1772"/>
      <c r="IP1772"/>
      <c r="IQ1772"/>
    </row>
    <row r="1773" s="33" customFormat="1" ht="15.75" customHeight="1" spans="1:251">
      <c r="A1773" s="151"/>
      <c r="C1773" s="121"/>
      <c r="D1773" s="116"/>
      <c r="E1773" s="116"/>
      <c r="F1773" s="88"/>
      <c r="IM1773"/>
      <c r="IN1773"/>
      <c r="IO1773"/>
      <c r="IP1773"/>
      <c r="IQ1773"/>
    </row>
    <row r="1774" s="33" customFormat="1" ht="15.75" customHeight="1" spans="1:251">
      <c r="A1774" s="151"/>
      <c r="C1774" s="121"/>
      <c r="D1774" s="116"/>
      <c r="E1774" s="116"/>
      <c r="F1774" s="88"/>
      <c r="IM1774"/>
      <c r="IN1774"/>
      <c r="IO1774"/>
      <c r="IP1774"/>
      <c r="IQ1774"/>
    </row>
    <row r="1775" s="33" customFormat="1" ht="15.75" customHeight="1" spans="1:251">
      <c r="A1775" s="151"/>
      <c r="C1775" s="121"/>
      <c r="D1775" s="116"/>
      <c r="E1775" s="116"/>
      <c r="F1775" s="88"/>
      <c r="IM1775"/>
      <c r="IN1775"/>
      <c r="IO1775"/>
      <c r="IP1775"/>
      <c r="IQ1775"/>
    </row>
    <row r="1776" s="33" customFormat="1" ht="15.75" customHeight="1" spans="1:251">
      <c r="A1776" s="151"/>
      <c r="C1776" s="121"/>
      <c r="D1776" s="116"/>
      <c r="E1776" s="116"/>
      <c r="F1776" s="88"/>
      <c r="IM1776"/>
      <c r="IN1776"/>
      <c r="IO1776"/>
      <c r="IP1776"/>
      <c r="IQ1776"/>
    </row>
    <row r="1777" s="33" customFormat="1" ht="15.75" customHeight="1" spans="1:251">
      <c r="A1777" s="151"/>
      <c r="C1777" s="121"/>
      <c r="D1777" s="116"/>
      <c r="E1777" s="116"/>
      <c r="F1777" s="88"/>
      <c r="IM1777"/>
      <c r="IN1777"/>
      <c r="IO1777"/>
      <c r="IP1777"/>
      <c r="IQ1777"/>
    </row>
    <row r="1778" s="33" customFormat="1" ht="15.75" customHeight="1" spans="1:251">
      <c r="A1778" s="151"/>
      <c r="C1778" s="121"/>
      <c r="D1778" s="116"/>
      <c r="E1778" s="116"/>
      <c r="F1778" s="88"/>
      <c r="IM1778"/>
      <c r="IN1778"/>
      <c r="IO1778"/>
      <c r="IP1778"/>
      <c r="IQ1778"/>
    </row>
    <row r="1779" s="33" customFormat="1" ht="15.75" customHeight="1" spans="1:251">
      <c r="A1779" s="151"/>
      <c r="C1779" s="121"/>
      <c r="D1779" s="116"/>
      <c r="E1779" s="116"/>
      <c r="F1779" s="88"/>
      <c r="IM1779"/>
      <c r="IN1779"/>
      <c r="IO1779"/>
      <c r="IP1779"/>
      <c r="IQ1779"/>
    </row>
    <row r="1780" s="33" customFormat="1" ht="15.75" customHeight="1" spans="1:251">
      <c r="A1780" s="151"/>
      <c r="C1780" s="121"/>
      <c r="D1780" s="116"/>
      <c r="E1780" s="116"/>
      <c r="F1780" s="88"/>
      <c r="IM1780"/>
      <c r="IN1780"/>
      <c r="IO1780"/>
      <c r="IP1780"/>
      <c r="IQ1780"/>
    </row>
    <row r="1781" s="33" customFormat="1" ht="15.75" customHeight="1" spans="1:251">
      <c r="A1781" s="151"/>
      <c r="C1781" s="121"/>
      <c r="D1781" s="116"/>
      <c r="E1781" s="116"/>
      <c r="F1781" s="88"/>
      <c r="IM1781"/>
      <c r="IN1781"/>
      <c r="IO1781"/>
      <c r="IP1781"/>
      <c r="IQ1781"/>
    </row>
    <row r="1782" s="33" customFormat="1" ht="15.75" customHeight="1" spans="1:251">
      <c r="A1782" s="151"/>
      <c r="C1782" s="121"/>
      <c r="D1782" s="116"/>
      <c r="E1782" s="116"/>
      <c r="F1782" s="88"/>
      <c r="IM1782"/>
      <c r="IN1782"/>
      <c r="IO1782"/>
      <c r="IP1782"/>
      <c r="IQ1782"/>
    </row>
    <row r="1783" s="33" customFormat="1" ht="15.75" customHeight="1" spans="1:251">
      <c r="A1783" s="151"/>
      <c r="C1783" s="121"/>
      <c r="D1783" s="116"/>
      <c r="E1783" s="116"/>
      <c r="F1783" s="88"/>
      <c r="IM1783"/>
      <c r="IN1783"/>
      <c r="IO1783"/>
      <c r="IP1783"/>
      <c r="IQ1783"/>
    </row>
    <row r="1784" s="33" customFormat="1" ht="15.75" customHeight="1" spans="1:251">
      <c r="A1784" s="151"/>
      <c r="C1784" s="121"/>
      <c r="D1784" s="116"/>
      <c r="E1784" s="116"/>
      <c r="F1784" s="88"/>
      <c r="IM1784"/>
      <c r="IN1784"/>
      <c r="IO1784"/>
      <c r="IP1784"/>
      <c r="IQ1784"/>
    </row>
    <row r="1785" s="33" customFormat="1" ht="15.75" customHeight="1" spans="1:251">
      <c r="A1785" s="151"/>
      <c r="C1785" s="121"/>
      <c r="D1785" s="116"/>
      <c r="E1785" s="116"/>
      <c r="F1785" s="88"/>
      <c r="IM1785"/>
      <c r="IN1785"/>
      <c r="IO1785"/>
      <c r="IP1785"/>
      <c r="IQ1785"/>
    </row>
    <row r="1786" s="33" customFormat="1" ht="15.75" customHeight="1" spans="1:251">
      <c r="A1786" s="151"/>
      <c r="C1786" s="121"/>
      <c r="D1786" s="116"/>
      <c r="E1786" s="116"/>
      <c r="F1786" s="88"/>
      <c r="IM1786"/>
      <c r="IN1786"/>
      <c r="IO1786"/>
      <c r="IP1786"/>
      <c r="IQ1786"/>
    </row>
    <row r="1787" s="33" customFormat="1" ht="15.75" customHeight="1" spans="1:251">
      <c r="A1787" s="151"/>
      <c r="C1787" s="121"/>
      <c r="D1787" s="116"/>
      <c r="E1787" s="116"/>
      <c r="F1787" s="88"/>
      <c r="IM1787"/>
      <c r="IN1787"/>
      <c r="IO1787"/>
      <c r="IP1787"/>
      <c r="IQ1787"/>
    </row>
    <row r="1788" s="33" customFormat="1" ht="15.75" customHeight="1" spans="1:251">
      <c r="A1788" s="151"/>
      <c r="C1788" s="121"/>
      <c r="D1788" s="116"/>
      <c r="E1788" s="116"/>
      <c r="F1788" s="88"/>
      <c r="IM1788"/>
      <c r="IN1788"/>
      <c r="IO1788"/>
      <c r="IP1788"/>
      <c r="IQ1788"/>
    </row>
    <row r="1789" s="33" customFormat="1" ht="15.75" customHeight="1" spans="1:251">
      <c r="A1789" s="151"/>
      <c r="C1789" s="121"/>
      <c r="D1789" s="116"/>
      <c r="E1789" s="116"/>
      <c r="F1789" s="88"/>
      <c r="IM1789"/>
      <c r="IN1789"/>
      <c r="IO1789"/>
      <c r="IP1789"/>
      <c r="IQ1789"/>
    </row>
    <row r="1790" s="33" customFormat="1" ht="15.75" customHeight="1" spans="1:251">
      <c r="A1790" s="151"/>
      <c r="C1790" s="121"/>
      <c r="D1790" s="116"/>
      <c r="E1790" s="116"/>
      <c r="F1790" s="88"/>
      <c r="IM1790"/>
      <c r="IN1790"/>
      <c r="IO1790"/>
      <c r="IP1790"/>
      <c r="IQ1790"/>
    </row>
    <row r="1791" s="33" customFormat="1" ht="15.75" customHeight="1" spans="1:251">
      <c r="A1791" s="151"/>
      <c r="C1791" s="121"/>
      <c r="D1791" s="116"/>
      <c r="E1791" s="116"/>
      <c r="F1791" s="88"/>
      <c r="IM1791"/>
      <c r="IN1791"/>
      <c r="IO1791"/>
      <c r="IP1791"/>
      <c r="IQ1791"/>
    </row>
    <row r="1792" s="33" customFormat="1" ht="15.75" customHeight="1" spans="1:251">
      <c r="A1792" s="151"/>
      <c r="C1792" s="121"/>
      <c r="D1792" s="116"/>
      <c r="E1792" s="116"/>
      <c r="F1792" s="88"/>
      <c r="IM1792"/>
      <c r="IN1792"/>
      <c r="IO1792"/>
      <c r="IP1792"/>
      <c r="IQ1792"/>
    </row>
    <row r="1793" s="33" customFormat="1" ht="15.75" customHeight="1" spans="1:251">
      <c r="A1793" s="151"/>
      <c r="C1793" s="121"/>
      <c r="D1793" s="116"/>
      <c r="E1793" s="116"/>
      <c r="F1793" s="88"/>
      <c r="IM1793"/>
      <c r="IN1793"/>
      <c r="IO1793"/>
      <c r="IP1793"/>
      <c r="IQ1793"/>
    </row>
    <row r="1794" s="33" customFormat="1" ht="15.75" customHeight="1" spans="1:251">
      <c r="A1794" s="151"/>
      <c r="C1794" s="121"/>
      <c r="D1794" s="116"/>
      <c r="E1794" s="116"/>
      <c r="F1794" s="88"/>
      <c r="IM1794"/>
      <c r="IN1794"/>
      <c r="IO1794"/>
      <c r="IP1794"/>
      <c r="IQ1794"/>
    </row>
    <row r="1795" s="33" customFormat="1" ht="15.75" customHeight="1" spans="1:251">
      <c r="A1795" s="151"/>
      <c r="C1795" s="121"/>
      <c r="D1795" s="116"/>
      <c r="E1795" s="116"/>
      <c r="F1795" s="88"/>
      <c r="IM1795"/>
      <c r="IN1795"/>
      <c r="IO1795"/>
      <c r="IP1795"/>
      <c r="IQ1795"/>
    </row>
    <row r="1796" s="33" customFormat="1" ht="15.75" customHeight="1" spans="1:251">
      <c r="A1796" s="151"/>
      <c r="C1796" s="121"/>
      <c r="D1796" s="116"/>
      <c r="E1796" s="116"/>
      <c r="F1796" s="88"/>
      <c r="IM1796"/>
      <c r="IN1796"/>
      <c r="IO1796"/>
      <c r="IP1796"/>
      <c r="IQ1796"/>
    </row>
    <row r="1797" s="33" customFormat="1" ht="15.75" customHeight="1" spans="1:251">
      <c r="A1797" s="151"/>
      <c r="C1797" s="121"/>
      <c r="D1797" s="116"/>
      <c r="E1797" s="116"/>
      <c r="F1797" s="88"/>
      <c r="IM1797"/>
      <c r="IN1797"/>
      <c r="IO1797"/>
      <c r="IP1797"/>
      <c r="IQ1797"/>
    </row>
    <row r="1798" s="33" customFormat="1" ht="15.75" customHeight="1" spans="1:251">
      <c r="A1798" s="151"/>
      <c r="C1798" s="121"/>
      <c r="D1798" s="116"/>
      <c r="E1798" s="116"/>
      <c r="F1798" s="88"/>
      <c r="IM1798"/>
      <c r="IN1798"/>
      <c r="IO1798"/>
      <c r="IP1798"/>
      <c r="IQ1798"/>
    </row>
    <row r="1799" s="33" customFormat="1" ht="15.75" customHeight="1" spans="1:251">
      <c r="A1799" s="151"/>
      <c r="C1799" s="121"/>
      <c r="D1799" s="116"/>
      <c r="E1799" s="116"/>
      <c r="F1799" s="88"/>
      <c r="IM1799"/>
      <c r="IN1799"/>
      <c r="IO1799"/>
      <c r="IP1799"/>
      <c r="IQ1799"/>
    </row>
    <row r="1800" s="33" customFormat="1" ht="15.75" customHeight="1" spans="1:251">
      <c r="A1800" s="151"/>
      <c r="C1800" s="121"/>
      <c r="D1800" s="116"/>
      <c r="E1800" s="116"/>
      <c r="F1800" s="88"/>
      <c r="IM1800"/>
      <c r="IN1800"/>
      <c r="IO1800"/>
      <c r="IP1800"/>
      <c r="IQ1800"/>
    </row>
    <row r="1801" s="33" customFormat="1" ht="15.75" customHeight="1" spans="1:251">
      <c r="A1801" s="151"/>
      <c r="C1801" s="121"/>
      <c r="D1801" s="116"/>
      <c r="E1801" s="116"/>
      <c r="F1801" s="88"/>
      <c r="IM1801"/>
      <c r="IN1801"/>
      <c r="IO1801"/>
      <c r="IP1801"/>
      <c r="IQ1801"/>
    </row>
    <row r="1802" s="33" customFormat="1" ht="15.75" customHeight="1" spans="1:251">
      <c r="A1802" s="151"/>
      <c r="C1802" s="121"/>
      <c r="D1802" s="116"/>
      <c r="E1802" s="116"/>
      <c r="F1802" s="88"/>
      <c r="IM1802"/>
      <c r="IN1802"/>
      <c r="IO1802"/>
      <c r="IP1802"/>
      <c r="IQ1802"/>
    </row>
    <row r="1803" s="33" customFormat="1" ht="15.75" customHeight="1" spans="1:251">
      <c r="A1803" s="151"/>
      <c r="C1803" s="121"/>
      <c r="D1803" s="116"/>
      <c r="E1803" s="116"/>
      <c r="F1803" s="88"/>
      <c r="IM1803"/>
      <c r="IN1803"/>
      <c r="IO1803"/>
      <c r="IP1803"/>
      <c r="IQ1803"/>
    </row>
    <row r="1804" s="33" customFormat="1" ht="15.75" customHeight="1" spans="1:251">
      <c r="A1804" s="151"/>
      <c r="C1804" s="121"/>
      <c r="D1804" s="116"/>
      <c r="E1804" s="116"/>
      <c r="F1804" s="88"/>
      <c r="IM1804"/>
      <c r="IN1804"/>
      <c r="IO1804"/>
      <c r="IP1804"/>
      <c r="IQ1804"/>
    </row>
    <row r="1805" s="33" customFormat="1" ht="15.75" customHeight="1" spans="1:251">
      <c r="A1805" s="151"/>
      <c r="C1805" s="121"/>
      <c r="D1805" s="116"/>
      <c r="E1805" s="116"/>
      <c r="F1805" s="88"/>
      <c r="IM1805"/>
      <c r="IN1805"/>
      <c r="IO1805"/>
      <c r="IP1805"/>
      <c r="IQ1805"/>
    </row>
    <row r="1806" s="33" customFormat="1" ht="15.75" customHeight="1" spans="1:251">
      <c r="A1806" s="151"/>
      <c r="C1806" s="121"/>
      <c r="D1806" s="116"/>
      <c r="E1806" s="116"/>
      <c r="F1806" s="88"/>
      <c r="IM1806"/>
      <c r="IN1806"/>
      <c r="IO1806"/>
      <c r="IP1806"/>
      <c r="IQ1806"/>
    </row>
    <row r="1807" s="33" customFormat="1" ht="15.75" customHeight="1" spans="1:251">
      <c r="A1807" s="151"/>
      <c r="C1807" s="121"/>
      <c r="D1807" s="116"/>
      <c r="E1807" s="116"/>
      <c r="F1807" s="88"/>
      <c r="IM1807"/>
      <c r="IN1807"/>
      <c r="IO1807"/>
      <c r="IP1807"/>
      <c r="IQ1807"/>
    </row>
    <row r="1808" s="33" customFormat="1" ht="15.75" customHeight="1" spans="1:251">
      <c r="A1808" s="151"/>
      <c r="C1808" s="121"/>
      <c r="D1808" s="116"/>
      <c r="E1808" s="116"/>
      <c r="F1808" s="88"/>
      <c r="IM1808"/>
      <c r="IN1808"/>
      <c r="IO1808"/>
      <c r="IP1808"/>
      <c r="IQ1808"/>
    </row>
    <row r="1809" s="33" customFormat="1" ht="15.75" customHeight="1" spans="1:251">
      <c r="A1809" s="151"/>
      <c r="C1809" s="121"/>
      <c r="D1809" s="116"/>
      <c r="E1809" s="116"/>
      <c r="F1809" s="88"/>
      <c r="IM1809"/>
      <c r="IN1809"/>
      <c r="IO1809"/>
      <c r="IP1809"/>
      <c r="IQ1809"/>
    </row>
    <row r="1810" s="33" customFormat="1" ht="15.75" customHeight="1" spans="1:251">
      <c r="A1810" s="151"/>
      <c r="C1810" s="121"/>
      <c r="D1810" s="116"/>
      <c r="E1810" s="116"/>
      <c r="F1810" s="88"/>
      <c r="IM1810"/>
      <c r="IN1810"/>
      <c r="IO1810"/>
      <c r="IP1810"/>
      <c r="IQ1810"/>
    </row>
    <row r="1811" s="33" customFormat="1" ht="15.75" customHeight="1" spans="1:251">
      <c r="A1811" s="151"/>
      <c r="C1811" s="121"/>
      <c r="D1811" s="116"/>
      <c r="E1811" s="116"/>
      <c r="F1811" s="88"/>
      <c r="IM1811"/>
      <c r="IN1811"/>
      <c r="IO1811"/>
      <c r="IP1811"/>
      <c r="IQ1811"/>
    </row>
    <row r="1812" s="33" customFormat="1" ht="15.75" customHeight="1" spans="1:251">
      <c r="A1812" s="151"/>
      <c r="C1812" s="121"/>
      <c r="D1812" s="116"/>
      <c r="E1812" s="116"/>
      <c r="F1812" s="88"/>
      <c r="IM1812"/>
      <c r="IN1812"/>
      <c r="IO1812"/>
      <c r="IP1812"/>
      <c r="IQ1812"/>
    </row>
    <row r="1813" s="33" customFormat="1" ht="15.75" customHeight="1" spans="1:251">
      <c r="A1813" s="151"/>
      <c r="C1813" s="121"/>
      <c r="D1813" s="116"/>
      <c r="E1813" s="116"/>
      <c r="F1813" s="88"/>
      <c r="IM1813"/>
      <c r="IN1813"/>
      <c r="IO1813"/>
      <c r="IP1813"/>
      <c r="IQ1813"/>
    </row>
    <row r="1814" s="33" customFormat="1" ht="15.75" customHeight="1" spans="1:251">
      <c r="A1814" s="151"/>
      <c r="C1814" s="121"/>
      <c r="D1814" s="116"/>
      <c r="E1814" s="116"/>
      <c r="F1814" s="88"/>
      <c r="IM1814"/>
      <c r="IN1814"/>
      <c r="IO1814"/>
      <c r="IP1814"/>
      <c r="IQ1814"/>
    </row>
    <row r="1815" s="33" customFormat="1" ht="15.75" customHeight="1" spans="1:251">
      <c r="A1815" s="151"/>
      <c r="C1815" s="121"/>
      <c r="D1815" s="116"/>
      <c r="E1815" s="116"/>
      <c r="F1815" s="88"/>
      <c r="IM1815"/>
      <c r="IN1815"/>
      <c r="IO1815"/>
      <c r="IP1815"/>
      <c r="IQ1815"/>
    </row>
    <row r="1816" s="33" customFormat="1" ht="15.75" customHeight="1" spans="1:251">
      <c r="A1816" s="151"/>
      <c r="C1816" s="121"/>
      <c r="D1816" s="116"/>
      <c r="E1816" s="116"/>
      <c r="F1816" s="88"/>
      <c r="IM1816"/>
      <c r="IN1816"/>
      <c r="IO1816"/>
      <c r="IP1816"/>
      <c r="IQ1816"/>
    </row>
    <row r="1817" s="33" customFormat="1" ht="15.75" customHeight="1" spans="1:251">
      <c r="A1817" s="151"/>
      <c r="C1817" s="121"/>
      <c r="D1817" s="116"/>
      <c r="E1817" s="116"/>
      <c r="F1817" s="88"/>
      <c r="IM1817"/>
      <c r="IN1817"/>
      <c r="IO1817"/>
      <c r="IP1817"/>
      <c r="IQ1817"/>
    </row>
    <row r="1818" s="33" customFormat="1" ht="15.75" customHeight="1" spans="1:251">
      <c r="A1818" s="151"/>
      <c r="C1818" s="121"/>
      <c r="D1818" s="116"/>
      <c r="E1818" s="116"/>
      <c r="F1818" s="88"/>
      <c r="IM1818"/>
      <c r="IN1818"/>
      <c r="IO1818"/>
      <c r="IP1818"/>
      <c r="IQ1818"/>
    </row>
    <row r="1819" s="33" customFormat="1" ht="15.75" customHeight="1" spans="1:251">
      <c r="A1819" s="151"/>
      <c r="C1819" s="121"/>
      <c r="D1819" s="116"/>
      <c r="E1819" s="116"/>
      <c r="F1819" s="88"/>
      <c r="IM1819"/>
      <c r="IN1819"/>
      <c r="IO1819"/>
      <c r="IP1819"/>
      <c r="IQ1819"/>
    </row>
    <row r="1820" s="33" customFormat="1" ht="15.75" customHeight="1" spans="1:251">
      <c r="A1820" s="151"/>
      <c r="C1820" s="121"/>
      <c r="D1820" s="116"/>
      <c r="E1820" s="116"/>
      <c r="F1820" s="88"/>
      <c r="IM1820"/>
      <c r="IN1820"/>
      <c r="IO1820"/>
      <c r="IP1820"/>
      <c r="IQ1820"/>
    </row>
    <row r="1821" s="33" customFormat="1" ht="15.75" customHeight="1" spans="1:251">
      <c r="A1821" s="151"/>
      <c r="C1821" s="121"/>
      <c r="D1821" s="116"/>
      <c r="E1821" s="116"/>
      <c r="F1821" s="88"/>
      <c r="IM1821"/>
      <c r="IN1821"/>
      <c r="IO1821"/>
      <c r="IP1821"/>
      <c r="IQ1821"/>
    </row>
    <row r="1822" s="33" customFormat="1" ht="15.75" customHeight="1" spans="1:251">
      <c r="A1822" s="151"/>
      <c r="C1822" s="121"/>
      <c r="D1822" s="116"/>
      <c r="E1822" s="116"/>
      <c r="F1822" s="88"/>
      <c r="IM1822"/>
      <c r="IN1822"/>
      <c r="IO1822"/>
      <c r="IP1822"/>
      <c r="IQ1822"/>
    </row>
    <row r="1823" s="33" customFormat="1" ht="15.75" customHeight="1" spans="1:251">
      <c r="A1823" s="151"/>
      <c r="C1823" s="121"/>
      <c r="D1823" s="116"/>
      <c r="E1823" s="116"/>
      <c r="F1823" s="88"/>
      <c r="IM1823"/>
      <c r="IN1823"/>
      <c r="IO1823"/>
      <c r="IP1823"/>
      <c r="IQ1823"/>
    </row>
    <row r="1824" s="33" customFormat="1" ht="15.75" customHeight="1" spans="1:251">
      <c r="A1824" s="151"/>
      <c r="C1824" s="121"/>
      <c r="D1824" s="116"/>
      <c r="E1824" s="116"/>
      <c r="F1824" s="88"/>
      <c r="IM1824"/>
      <c r="IN1824"/>
      <c r="IO1824"/>
      <c r="IP1824"/>
      <c r="IQ1824"/>
    </row>
    <row r="1825" s="33" customFormat="1" ht="15.75" customHeight="1" spans="1:251">
      <c r="A1825" s="151"/>
      <c r="C1825" s="121"/>
      <c r="D1825" s="116"/>
      <c r="E1825" s="116"/>
      <c r="F1825" s="88"/>
      <c r="IM1825"/>
      <c r="IN1825"/>
      <c r="IO1825"/>
      <c r="IP1825"/>
      <c r="IQ1825"/>
    </row>
    <row r="1826" s="33" customFormat="1" ht="15.75" customHeight="1" spans="1:251">
      <c r="A1826" s="151"/>
      <c r="C1826" s="121"/>
      <c r="D1826" s="116"/>
      <c r="E1826" s="116"/>
      <c r="F1826" s="88"/>
      <c r="IM1826"/>
      <c r="IN1826"/>
      <c r="IO1826"/>
      <c r="IP1826"/>
      <c r="IQ1826"/>
    </row>
    <row r="1827" s="33" customFormat="1" ht="15.75" customHeight="1" spans="1:251">
      <c r="A1827" s="151"/>
      <c r="C1827" s="121"/>
      <c r="D1827" s="116"/>
      <c r="E1827" s="116"/>
      <c r="F1827" s="88"/>
      <c r="IM1827"/>
      <c r="IN1827"/>
      <c r="IO1827"/>
      <c r="IP1827"/>
      <c r="IQ1827"/>
    </row>
    <row r="1828" s="33" customFormat="1" ht="15.75" customHeight="1" spans="1:251">
      <c r="A1828" s="151"/>
      <c r="C1828" s="121"/>
      <c r="D1828" s="116"/>
      <c r="E1828" s="116"/>
      <c r="F1828" s="88"/>
      <c r="IM1828"/>
      <c r="IN1828"/>
      <c r="IO1828"/>
      <c r="IP1828"/>
      <c r="IQ1828"/>
    </row>
    <row r="1829" s="33" customFormat="1" ht="15.75" customHeight="1" spans="1:251">
      <c r="A1829" s="151"/>
      <c r="C1829" s="121"/>
      <c r="D1829" s="116"/>
      <c r="E1829" s="116"/>
      <c r="F1829" s="88"/>
      <c r="IM1829"/>
      <c r="IN1829"/>
      <c r="IO1829"/>
      <c r="IP1829"/>
      <c r="IQ1829"/>
    </row>
    <row r="1830" s="33" customFormat="1" ht="15.75" customHeight="1" spans="1:251">
      <c r="A1830" s="151"/>
      <c r="C1830" s="121"/>
      <c r="D1830" s="116"/>
      <c r="E1830" s="116"/>
      <c r="F1830" s="88"/>
      <c r="IM1830"/>
      <c r="IN1830"/>
      <c r="IO1830"/>
      <c r="IP1830"/>
      <c r="IQ1830"/>
    </row>
    <row r="1831" s="33" customFormat="1" ht="15.75" customHeight="1" spans="1:251">
      <c r="A1831" s="151"/>
      <c r="C1831" s="121"/>
      <c r="D1831" s="116"/>
      <c r="E1831" s="116"/>
      <c r="F1831" s="88"/>
      <c r="IM1831"/>
      <c r="IN1831"/>
      <c r="IO1831"/>
      <c r="IP1831"/>
      <c r="IQ1831"/>
    </row>
    <row r="1832" s="33" customFormat="1" ht="15.75" customHeight="1" spans="1:251">
      <c r="A1832" s="151"/>
      <c r="C1832" s="121"/>
      <c r="D1832" s="116"/>
      <c r="E1832" s="116"/>
      <c r="F1832" s="88"/>
      <c r="IM1832"/>
      <c r="IN1832"/>
      <c r="IO1832"/>
      <c r="IP1832"/>
      <c r="IQ1832"/>
    </row>
    <row r="1833" s="33" customFormat="1" ht="15.75" customHeight="1" spans="1:251">
      <c r="A1833" s="151"/>
      <c r="C1833" s="121"/>
      <c r="D1833" s="116"/>
      <c r="E1833" s="116"/>
      <c r="F1833" s="88"/>
      <c r="IM1833"/>
      <c r="IN1833"/>
      <c r="IO1833"/>
      <c r="IP1833"/>
      <c r="IQ1833"/>
    </row>
    <row r="1834" s="33" customFormat="1" ht="15.75" customHeight="1" spans="1:251">
      <c r="A1834" s="151"/>
      <c r="C1834" s="121"/>
      <c r="D1834" s="116"/>
      <c r="E1834" s="116"/>
      <c r="F1834" s="88"/>
      <c r="IM1834"/>
      <c r="IN1834"/>
      <c r="IO1834"/>
      <c r="IP1834"/>
      <c r="IQ1834"/>
    </row>
    <row r="1835" s="33" customFormat="1" ht="15.75" customHeight="1" spans="1:251">
      <c r="A1835" s="151"/>
      <c r="C1835" s="121"/>
      <c r="D1835" s="116"/>
      <c r="E1835" s="116"/>
      <c r="F1835" s="88"/>
      <c r="IM1835"/>
      <c r="IN1835"/>
      <c r="IO1835"/>
      <c r="IP1835"/>
      <c r="IQ1835"/>
    </row>
    <row r="1836" s="33" customFormat="1" ht="15.75" customHeight="1" spans="1:251">
      <c r="A1836" s="151"/>
      <c r="C1836" s="121"/>
      <c r="D1836" s="116"/>
      <c r="E1836" s="116"/>
      <c r="F1836" s="88"/>
      <c r="IM1836"/>
      <c r="IN1836"/>
      <c r="IO1836"/>
      <c r="IP1836"/>
      <c r="IQ1836"/>
    </row>
    <row r="1837" s="33" customFormat="1" ht="15.75" customHeight="1" spans="1:251">
      <c r="A1837" s="151"/>
      <c r="C1837" s="121"/>
      <c r="D1837" s="116"/>
      <c r="E1837" s="116"/>
      <c r="F1837" s="88"/>
      <c r="IM1837"/>
      <c r="IN1837"/>
      <c r="IO1837"/>
      <c r="IP1837"/>
      <c r="IQ1837"/>
    </row>
    <row r="1838" s="33" customFormat="1" ht="15.75" customHeight="1" spans="1:251">
      <c r="A1838" s="151"/>
      <c r="C1838" s="121"/>
      <c r="D1838" s="116"/>
      <c r="E1838" s="116"/>
      <c r="F1838" s="88"/>
      <c r="IM1838"/>
      <c r="IN1838"/>
      <c r="IO1838"/>
      <c r="IP1838"/>
      <c r="IQ1838"/>
    </row>
    <row r="1839" s="33" customFormat="1" ht="15.75" customHeight="1" spans="1:251">
      <c r="A1839" s="151"/>
      <c r="C1839" s="121"/>
      <c r="D1839" s="116"/>
      <c r="E1839" s="116"/>
      <c r="F1839" s="88"/>
      <c r="IM1839"/>
      <c r="IN1839"/>
      <c r="IO1839"/>
      <c r="IP1839"/>
      <c r="IQ1839"/>
    </row>
    <row r="1840" s="33" customFormat="1" ht="15.75" customHeight="1" spans="1:251">
      <c r="A1840" s="151"/>
      <c r="C1840" s="121"/>
      <c r="D1840" s="116"/>
      <c r="E1840" s="116"/>
      <c r="F1840" s="88"/>
      <c r="IM1840"/>
      <c r="IN1840"/>
      <c r="IO1840"/>
      <c r="IP1840"/>
      <c r="IQ1840"/>
    </row>
    <row r="1841" s="33" customFormat="1" ht="15.75" customHeight="1" spans="1:251">
      <c r="A1841" s="151"/>
      <c r="C1841" s="121"/>
      <c r="D1841" s="116"/>
      <c r="E1841" s="116"/>
      <c r="F1841" s="88"/>
      <c r="IM1841"/>
      <c r="IN1841"/>
      <c r="IO1841"/>
      <c r="IP1841"/>
      <c r="IQ1841"/>
    </row>
    <row r="1842" s="33" customFormat="1" ht="15.75" customHeight="1" spans="1:251">
      <c r="A1842" s="151"/>
      <c r="C1842" s="121"/>
      <c r="D1842" s="116"/>
      <c r="E1842" s="116"/>
      <c r="F1842" s="88"/>
      <c r="IM1842"/>
      <c r="IN1842"/>
      <c r="IO1842"/>
      <c r="IP1842"/>
      <c r="IQ1842"/>
    </row>
    <row r="1843" s="33" customFormat="1" ht="15.75" customHeight="1" spans="1:251">
      <c r="A1843" s="151"/>
      <c r="C1843" s="121"/>
      <c r="D1843" s="116"/>
      <c r="E1843" s="116"/>
      <c r="F1843" s="88"/>
      <c r="IM1843"/>
      <c r="IN1843"/>
      <c r="IO1843"/>
      <c r="IP1843"/>
      <c r="IQ1843"/>
    </row>
    <row r="1844" s="33" customFormat="1" ht="15.75" customHeight="1" spans="1:251">
      <c r="A1844" s="151"/>
      <c r="C1844" s="121"/>
      <c r="D1844" s="116"/>
      <c r="E1844" s="116"/>
      <c r="F1844" s="88"/>
      <c r="IM1844"/>
      <c r="IN1844"/>
      <c r="IO1844"/>
      <c r="IP1844"/>
      <c r="IQ1844"/>
    </row>
    <row r="1845" s="33" customFormat="1" ht="15.75" customHeight="1" spans="1:251">
      <c r="A1845" s="151"/>
      <c r="C1845" s="121"/>
      <c r="D1845" s="116"/>
      <c r="E1845" s="116"/>
      <c r="F1845" s="88"/>
      <c r="IM1845"/>
      <c r="IN1845"/>
      <c r="IO1845"/>
      <c r="IP1845"/>
      <c r="IQ1845"/>
    </row>
    <row r="1846" s="33" customFormat="1" ht="15.75" customHeight="1" spans="1:251">
      <c r="A1846" s="151"/>
      <c r="C1846" s="121"/>
      <c r="D1846" s="116"/>
      <c r="E1846" s="116"/>
      <c r="F1846" s="88"/>
      <c r="IM1846"/>
      <c r="IN1846"/>
      <c r="IO1846"/>
      <c r="IP1846"/>
      <c r="IQ1846"/>
    </row>
    <row r="1847" s="33" customFormat="1" ht="15.75" customHeight="1" spans="1:251">
      <c r="A1847" s="151"/>
      <c r="C1847" s="121"/>
      <c r="D1847" s="116"/>
      <c r="E1847" s="116"/>
      <c r="F1847" s="88"/>
      <c r="IM1847"/>
      <c r="IN1847"/>
      <c r="IO1847"/>
      <c r="IP1847"/>
      <c r="IQ1847"/>
    </row>
    <row r="1848" s="33" customFormat="1" ht="15.75" customHeight="1" spans="1:251">
      <c r="A1848" s="151"/>
      <c r="C1848" s="121"/>
      <c r="D1848" s="116"/>
      <c r="E1848" s="116"/>
      <c r="F1848" s="88"/>
      <c r="IM1848"/>
      <c r="IN1848"/>
      <c r="IO1848"/>
      <c r="IP1848"/>
      <c r="IQ1848"/>
    </row>
    <row r="1849" s="33" customFormat="1" ht="15.75" customHeight="1" spans="1:251">
      <c r="A1849" s="151"/>
      <c r="C1849" s="121"/>
      <c r="D1849" s="116"/>
      <c r="E1849" s="116"/>
      <c r="F1849" s="88"/>
      <c r="IM1849"/>
      <c r="IN1849"/>
      <c r="IO1849"/>
      <c r="IP1849"/>
      <c r="IQ1849"/>
    </row>
    <row r="1850" s="33" customFormat="1" ht="15.75" customHeight="1" spans="1:251">
      <c r="A1850" s="151"/>
      <c r="C1850" s="121"/>
      <c r="D1850" s="116"/>
      <c r="E1850" s="116"/>
      <c r="F1850" s="88"/>
      <c r="IM1850"/>
      <c r="IN1850"/>
      <c r="IO1850"/>
      <c r="IP1850"/>
      <c r="IQ1850"/>
    </row>
    <row r="1851" s="33" customFormat="1" ht="15.75" customHeight="1" spans="1:251">
      <c r="A1851" s="151"/>
      <c r="C1851" s="121"/>
      <c r="D1851" s="116"/>
      <c r="E1851" s="116"/>
      <c r="F1851" s="88"/>
      <c r="IM1851"/>
      <c r="IN1851"/>
      <c r="IO1851"/>
      <c r="IP1851"/>
      <c r="IQ1851"/>
    </row>
    <row r="1852" s="33" customFormat="1" ht="15.75" customHeight="1" spans="1:251">
      <c r="A1852" s="151"/>
      <c r="C1852" s="121"/>
      <c r="D1852" s="116"/>
      <c r="E1852" s="116"/>
      <c r="F1852" s="88"/>
      <c r="IM1852"/>
      <c r="IN1852"/>
      <c r="IO1852"/>
      <c r="IP1852"/>
      <c r="IQ1852"/>
    </row>
    <row r="1853" s="33" customFormat="1" ht="15.75" customHeight="1" spans="1:251">
      <c r="A1853" s="151"/>
      <c r="C1853" s="121"/>
      <c r="D1853" s="116"/>
      <c r="E1853" s="116"/>
      <c r="F1853" s="88"/>
      <c r="IM1853"/>
      <c r="IN1853"/>
      <c r="IO1853"/>
      <c r="IP1853"/>
      <c r="IQ1853"/>
    </row>
    <row r="1854" s="33" customFormat="1" ht="15.75" customHeight="1" spans="1:251">
      <c r="A1854" s="151"/>
      <c r="C1854" s="121"/>
      <c r="D1854" s="116"/>
      <c r="E1854" s="116"/>
      <c r="F1854" s="88"/>
      <c r="IM1854"/>
      <c r="IN1854"/>
      <c r="IO1854"/>
      <c r="IP1854"/>
      <c r="IQ1854"/>
    </row>
    <row r="1855" s="33" customFormat="1" ht="15.75" customHeight="1" spans="1:251">
      <c r="A1855" s="151"/>
      <c r="C1855" s="121"/>
      <c r="D1855" s="116"/>
      <c r="E1855" s="116"/>
      <c r="F1855" s="88"/>
      <c r="IM1855"/>
      <c r="IN1855"/>
      <c r="IO1855"/>
      <c r="IP1855"/>
      <c r="IQ1855"/>
    </row>
    <row r="1856" s="33" customFormat="1" ht="15.75" customHeight="1" spans="1:251">
      <c r="A1856" s="151"/>
      <c r="C1856" s="121"/>
      <c r="D1856" s="116"/>
      <c r="E1856" s="116"/>
      <c r="F1856" s="88"/>
      <c r="IM1856"/>
      <c r="IN1856"/>
      <c r="IO1856"/>
      <c r="IP1856"/>
      <c r="IQ1856"/>
    </row>
    <row r="1857" s="33" customFormat="1" ht="15.75" customHeight="1" spans="1:251">
      <c r="A1857" s="151"/>
      <c r="C1857" s="121"/>
      <c r="D1857" s="116"/>
      <c r="E1857" s="116"/>
      <c r="F1857" s="88"/>
      <c r="IM1857"/>
      <c r="IN1857"/>
      <c r="IO1857"/>
      <c r="IP1857"/>
      <c r="IQ1857"/>
    </row>
    <row r="1858" s="33" customFormat="1" ht="15.75" customHeight="1" spans="1:251">
      <c r="A1858" s="151"/>
      <c r="C1858" s="121"/>
      <c r="D1858" s="116"/>
      <c r="E1858" s="116"/>
      <c r="F1858" s="88"/>
      <c r="IM1858"/>
      <c r="IN1858"/>
      <c r="IO1858"/>
      <c r="IP1858"/>
      <c r="IQ1858"/>
    </row>
    <row r="1859" s="33" customFormat="1" ht="15.75" customHeight="1" spans="1:251">
      <c r="A1859" s="151"/>
      <c r="C1859" s="121"/>
      <c r="D1859" s="116"/>
      <c r="E1859" s="116"/>
      <c r="F1859" s="88"/>
      <c r="IM1859"/>
      <c r="IN1859"/>
      <c r="IO1859"/>
      <c r="IP1859"/>
      <c r="IQ1859"/>
    </row>
    <row r="1860" s="33" customFormat="1" ht="15.75" customHeight="1" spans="1:251">
      <c r="A1860" s="151"/>
      <c r="C1860" s="121"/>
      <c r="D1860" s="116"/>
      <c r="E1860" s="116"/>
      <c r="F1860" s="88"/>
      <c r="IM1860"/>
      <c r="IN1860"/>
      <c r="IO1860"/>
      <c r="IP1860"/>
      <c r="IQ1860"/>
    </row>
    <row r="1861" s="33" customFormat="1" ht="15.75" customHeight="1" spans="1:251">
      <c r="A1861" s="151"/>
      <c r="C1861" s="121"/>
      <c r="D1861" s="116"/>
      <c r="E1861" s="116"/>
      <c r="F1861" s="88"/>
      <c r="IM1861"/>
      <c r="IN1861"/>
      <c r="IO1861"/>
      <c r="IP1861"/>
      <c r="IQ1861"/>
    </row>
    <row r="1862" s="33" customFormat="1" ht="15.75" customHeight="1" spans="1:251">
      <c r="A1862" s="151"/>
      <c r="C1862" s="121"/>
      <c r="D1862" s="116"/>
      <c r="E1862" s="116"/>
      <c r="F1862" s="88"/>
      <c r="IM1862"/>
      <c r="IN1862"/>
      <c r="IO1862"/>
      <c r="IP1862"/>
      <c r="IQ1862"/>
    </row>
    <row r="1863" s="33" customFormat="1" ht="15.75" customHeight="1" spans="1:251">
      <c r="A1863" s="151"/>
      <c r="C1863" s="121"/>
      <c r="D1863" s="116"/>
      <c r="E1863" s="116"/>
      <c r="F1863" s="88"/>
      <c r="IM1863"/>
      <c r="IN1863"/>
      <c r="IO1863"/>
      <c r="IP1863"/>
      <c r="IQ1863"/>
    </row>
    <row r="1864" s="33" customFormat="1" ht="15.75" customHeight="1" spans="1:251">
      <c r="A1864" s="151"/>
      <c r="C1864" s="121"/>
      <c r="D1864" s="116"/>
      <c r="E1864" s="116"/>
      <c r="F1864" s="88"/>
      <c r="IM1864"/>
      <c r="IN1864"/>
      <c r="IO1864"/>
      <c r="IP1864"/>
      <c r="IQ1864"/>
    </row>
    <row r="1865" s="33" customFormat="1" ht="15.75" customHeight="1" spans="1:251">
      <c r="A1865" s="151"/>
      <c r="C1865" s="121"/>
      <c r="D1865" s="116"/>
      <c r="E1865" s="116"/>
      <c r="F1865" s="88"/>
      <c r="IM1865"/>
      <c r="IN1865"/>
      <c r="IO1865"/>
      <c r="IP1865"/>
      <c r="IQ1865"/>
    </row>
    <row r="1866" s="33" customFormat="1" ht="15.75" customHeight="1" spans="1:251">
      <c r="A1866" s="151"/>
      <c r="C1866" s="121"/>
      <c r="D1866" s="116"/>
      <c r="E1866" s="116"/>
      <c r="F1866" s="88"/>
      <c r="IM1866"/>
      <c r="IN1866"/>
      <c r="IO1866"/>
      <c r="IP1866"/>
      <c r="IQ1866"/>
    </row>
    <row r="1867" s="33" customFormat="1" ht="15.75" customHeight="1" spans="1:251">
      <c r="A1867" s="151"/>
      <c r="C1867" s="121"/>
      <c r="D1867" s="116"/>
      <c r="E1867" s="116"/>
      <c r="F1867" s="88"/>
      <c r="IM1867"/>
      <c r="IN1867"/>
      <c r="IO1867"/>
      <c r="IP1867"/>
      <c r="IQ1867"/>
    </row>
    <row r="1868" s="33" customFormat="1" ht="15.75" customHeight="1" spans="1:251">
      <c r="A1868" s="151"/>
      <c r="C1868" s="121"/>
      <c r="D1868" s="116"/>
      <c r="E1868" s="116"/>
      <c r="F1868" s="88"/>
      <c r="IM1868"/>
      <c r="IN1868"/>
      <c r="IO1868"/>
      <c r="IP1868"/>
      <c r="IQ1868"/>
    </row>
    <row r="1869" s="33" customFormat="1" ht="15.75" customHeight="1" spans="1:251">
      <c r="A1869" s="151"/>
      <c r="C1869" s="121"/>
      <c r="D1869" s="116"/>
      <c r="E1869" s="116"/>
      <c r="F1869" s="88"/>
      <c r="IM1869"/>
      <c r="IN1869"/>
      <c r="IO1869"/>
      <c r="IP1869"/>
      <c r="IQ1869"/>
    </row>
    <row r="1870" s="33" customFormat="1" ht="15.75" customHeight="1" spans="1:251">
      <c r="A1870" s="151"/>
      <c r="C1870" s="121"/>
      <c r="D1870" s="116"/>
      <c r="E1870" s="116"/>
      <c r="F1870" s="88"/>
      <c r="IM1870"/>
      <c r="IN1870"/>
      <c r="IO1870"/>
      <c r="IP1870"/>
      <c r="IQ1870"/>
    </row>
    <row r="1871" s="33" customFormat="1" ht="15.75" customHeight="1" spans="1:251">
      <c r="A1871" s="151"/>
      <c r="C1871" s="121"/>
      <c r="D1871" s="116"/>
      <c r="E1871" s="116"/>
      <c r="F1871" s="88"/>
      <c r="IM1871"/>
      <c r="IN1871"/>
      <c r="IO1871"/>
      <c r="IP1871"/>
      <c r="IQ1871"/>
    </row>
    <row r="1872" s="33" customFormat="1" ht="15.75" customHeight="1" spans="1:251">
      <c r="A1872" s="151"/>
      <c r="C1872" s="121"/>
      <c r="D1872" s="116"/>
      <c r="E1872" s="116"/>
      <c r="F1872" s="88"/>
      <c r="IM1872"/>
      <c r="IN1872"/>
      <c r="IO1872"/>
      <c r="IP1872"/>
      <c r="IQ1872"/>
    </row>
    <row r="1873" s="33" customFormat="1" ht="15.75" customHeight="1" spans="1:251">
      <c r="A1873" s="151"/>
      <c r="C1873" s="121"/>
      <c r="D1873" s="116"/>
      <c r="E1873" s="116"/>
      <c r="F1873" s="88"/>
      <c r="IM1873"/>
      <c r="IN1873"/>
      <c r="IO1873"/>
      <c r="IP1873"/>
      <c r="IQ1873"/>
    </row>
    <row r="1874" s="33" customFormat="1" ht="15.75" customHeight="1" spans="1:251">
      <c r="A1874" s="151"/>
      <c r="C1874" s="121"/>
      <c r="D1874" s="116"/>
      <c r="E1874" s="116"/>
      <c r="F1874" s="88"/>
      <c r="IM1874"/>
      <c r="IN1874"/>
      <c r="IO1874"/>
      <c r="IP1874"/>
      <c r="IQ1874"/>
    </row>
    <row r="1875" s="33" customFormat="1" ht="15.75" customHeight="1" spans="1:251">
      <c r="A1875" s="151"/>
      <c r="C1875" s="121"/>
      <c r="D1875" s="116"/>
      <c r="E1875" s="116"/>
      <c r="F1875" s="88"/>
      <c r="IM1875"/>
      <c r="IN1875"/>
      <c r="IO1875"/>
      <c r="IP1875"/>
      <c r="IQ1875"/>
    </row>
    <row r="1876" s="33" customFormat="1" ht="15.75" customHeight="1" spans="1:251">
      <c r="A1876" s="151"/>
      <c r="C1876" s="121"/>
      <c r="D1876" s="116"/>
      <c r="E1876" s="116"/>
      <c r="F1876" s="88"/>
      <c r="IM1876"/>
      <c r="IN1876"/>
      <c r="IO1876"/>
      <c r="IP1876"/>
      <c r="IQ1876"/>
    </row>
    <row r="1877" s="33" customFormat="1" ht="15.75" customHeight="1" spans="1:251">
      <c r="A1877" s="151"/>
      <c r="C1877" s="121"/>
      <c r="D1877" s="116"/>
      <c r="E1877" s="116"/>
      <c r="F1877" s="88"/>
      <c r="IM1877"/>
      <c r="IN1877"/>
      <c r="IO1877"/>
      <c r="IP1877"/>
      <c r="IQ1877"/>
    </row>
    <row r="1878" s="33" customFormat="1" ht="15.75" customHeight="1" spans="1:251">
      <c r="A1878" s="151"/>
      <c r="C1878" s="121"/>
      <c r="D1878" s="116"/>
      <c r="E1878" s="116"/>
      <c r="F1878" s="88"/>
      <c r="IM1878"/>
      <c r="IN1878"/>
      <c r="IO1878"/>
      <c r="IP1878"/>
      <c r="IQ1878"/>
    </row>
    <row r="1879" s="33" customFormat="1" ht="15.75" customHeight="1" spans="1:251">
      <c r="A1879" s="151"/>
      <c r="C1879" s="121"/>
      <c r="D1879" s="116"/>
      <c r="E1879" s="116"/>
      <c r="F1879" s="88"/>
      <c r="IM1879"/>
      <c r="IN1879"/>
      <c r="IO1879"/>
      <c r="IP1879"/>
      <c r="IQ1879"/>
    </row>
    <row r="1880" s="33" customFormat="1" ht="15.75" customHeight="1" spans="1:251">
      <c r="A1880" s="151"/>
      <c r="C1880" s="121"/>
      <c r="D1880" s="116"/>
      <c r="E1880" s="116"/>
      <c r="F1880" s="88"/>
      <c r="IM1880"/>
      <c r="IN1880"/>
      <c r="IO1880"/>
      <c r="IP1880"/>
      <c r="IQ1880"/>
    </row>
    <row r="1881" s="33" customFormat="1" ht="15.75" customHeight="1" spans="1:251">
      <c r="A1881" s="151"/>
      <c r="C1881" s="121"/>
      <c r="D1881" s="116"/>
      <c r="E1881" s="116"/>
      <c r="F1881" s="88"/>
      <c r="IM1881"/>
      <c r="IN1881"/>
      <c r="IO1881"/>
      <c r="IP1881"/>
      <c r="IQ1881"/>
    </row>
    <row r="1882" s="33" customFormat="1" ht="15.75" customHeight="1" spans="1:251">
      <c r="A1882" s="151"/>
      <c r="C1882" s="121"/>
      <c r="D1882" s="116"/>
      <c r="E1882" s="116"/>
      <c r="F1882" s="88"/>
      <c r="IM1882"/>
      <c r="IN1882"/>
      <c r="IO1882"/>
      <c r="IP1882"/>
      <c r="IQ1882"/>
    </row>
    <row r="1883" s="33" customFormat="1" ht="15.75" customHeight="1" spans="1:251">
      <c r="A1883" s="151"/>
      <c r="C1883" s="121"/>
      <c r="D1883" s="116"/>
      <c r="E1883" s="116"/>
      <c r="F1883" s="88"/>
      <c r="IM1883"/>
      <c r="IN1883"/>
      <c r="IO1883"/>
      <c r="IP1883"/>
      <c r="IQ1883"/>
    </row>
    <row r="1884" s="33" customFormat="1" ht="15.75" customHeight="1" spans="1:251">
      <c r="A1884" s="151"/>
      <c r="C1884" s="121"/>
      <c r="D1884" s="116"/>
      <c r="E1884" s="116"/>
      <c r="F1884" s="88"/>
      <c r="IM1884"/>
      <c r="IN1884"/>
      <c r="IO1884"/>
      <c r="IP1884"/>
      <c r="IQ1884"/>
    </row>
    <row r="1885" s="33" customFormat="1" ht="15.75" customHeight="1" spans="1:251">
      <c r="A1885" s="151"/>
      <c r="C1885" s="121"/>
      <c r="D1885" s="116"/>
      <c r="E1885" s="116"/>
      <c r="F1885" s="88"/>
      <c r="IM1885"/>
      <c r="IN1885"/>
      <c r="IO1885"/>
      <c r="IP1885"/>
      <c r="IQ1885"/>
    </row>
    <row r="1886" s="33" customFormat="1" ht="15.75" customHeight="1" spans="1:251">
      <c r="A1886" s="151"/>
      <c r="C1886" s="121"/>
      <c r="D1886" s="116"/>
      <c r="E1886" s="116"/>
      <c r="F1886" s="88"/>
      <c r="IM1886"/>
      <c r="IN1886"/>
      <c r="IO1886"/>
      <c r="IP1886"/>
      <c r="IQ1886"/>
    </row>
    <row r="1887" s="33" customFormat="1" ht="15.75" customHeight="1" spans="1:251">
      <c r="A1887" s="151"/>
      <c r="C1887" s="121"/>
      <c r="D1887" s="116"/>
      <c r="E1887" s="116"/>
      <c r="F1887" s="88"/>
      <c r="IM1887"/>
      <c r="IN1887"/>
      <c r="IO1887"/>
      <c r="IP1887"/>
      <c r="IQ1887"/>
    </row>
    <row r="1888" s="33" customFormat="1" ht="15.75" customHeight="1" spans="1:251">
      <c r="A1888" s="151"/>
      <c r="C1888" s="121"/>
      <c r="D1888" s="116"/>
      <c r="E1888" s="116"/>
      <c r="F1888" s="88"/>
      <c r="IM1888"/>
      <c r="IN1888"/>
      <c r="IO1888"/>
      <c r="IP1888"/>
      <c r="IQ1888"/>
    </row>
    <row r="1889" s="33" customFormat="1" ht="15.75" customHeight="1" spans="1:251">
      <c r="A1889" s="151"/>
      <c r="C1889" s="121"/>
      <c r="D1889" s="116"/>
      <c r="E1889" s="116"/>
      <c r="F1889" s="88"/>
      <c r="IM1889"/>
      <c r="IN1889"/>
      <c r="IO1889"/>
      <c r="IP1889"/>
      <c r="IQ1889"/>
    </row>
    <row r="1890" s="33" customFormat="1" ht="15.75" customHeight="1" spans="1:251">
      <c r="A1890" s="151"/>
      <c r="C1890" s="121"/>
      <c r="D1890" s="116"/>
      <c r="E1890" s="116"/>
      <c r="F1890" s="88"/>
      <c r="IM1890"/>
      <c r="IN1890"/>
      <c r="IO1890"/>
      <c r="IP1890"/>
      <c r="IQ1890"/>
    </row>
    <row r="1891" s="33" customFormat="1" ht="15.75" customHeight="1" spans="1:251">
      <c r="A1891" s="151"/>
      <c r="C1891" s="121"/>
      <c r="D1891" s="116"/>
      <c r="E1891" s="116"/>
      <c r="F1891" s="88"/>
      <c r="IM1891"/>
      <c r="IN1891"/>
      <c r="IO1891"/>
      <c r="IP1891"/>
      <c r="IQ1891"/>
    </row>
    <row r="1892" s="33" customFormat="1" ht="15.75" customHeight="1" spans="1:251">
      <c r="A1892" s="151"/>
      <c r="C1892" s="121"/>
      <c r="D1892" s="116"/>
      <c r="E1892" s="116"/>
      <c r="F1892" s="88"/>
      <c r="IM1892"/>
      <c r="IN1892"/>
      <c r="IO1892"/>
      <c r="IP1892"/>
      <c r="IQ1892"/>
    </row>
    <row r="1893" s="33" customFormat="1" ht="15.75" customHeight="1" spans="1:251">
      <c r="A1893" s="151"/>
      <c r="C1893" s="121"/>
      <c r="D1893" s="116"/>
      <c r="E1893" s="116"/>
      <c r="F1893" s="88"/>
      <c r="IM1893"/>
      <c r="IN1893"/>
      <c r="IO1893"/>
      <c r="IP1893"/>
      <c r="IQ1893"/>
    </row>
    <row r="1894" s="33" customFormat="1" ht="15.75" customHeight="1" spans="1:251">
      <c r="A1894" s="151"/>
      <c r="C1894" s="121"/>
      <c r="D1894" s="116"/>
      <c r="E1894" s="116"/>
      <c r="F1894" s="88"/>
      <c r="IM1894"/>
      <c r="IN1894"/>
      <c r="IO1894"/>
      <c r="IP1894"/>
      <c r="IQ1894"/>
    </row>
    <row r="1895" s="33" customFormat="1" ht="15.75" customHeight="1" spans="1:251">
      <c r="A1895" s="151"/>
      <c r="C1895" s="121"/>
      <c r="D1895" s="116"/>
      <c r="E1895" s="116"/>
      <c r="F1895" s="88"/>
      <c r="IM1895"/>
      <c r="IN1895"/>
      <c r="IO1895"/>
      <c r="IP1895"/>
      <c r="IQ1895"/>
    </row>
    <row r="1896" s="33" customFormat="1" ht="15.75" customHeight="1" spans="1:251">
      <c r="A1896" s="151"/>
      <c r="C1896" s="121"/>
      <c r="D1896" s="116"/>
      <c r="E1896" s="116"/>
      <c r="F1896" s="88"/>
      <c r="IM1896"/>
      <c r="IN1896"/>
      <c r="IO1896"/>
      <c r="IP1896"/>
      <c r="IQ1896"/>
    </row>
    <row r="1897" s="33" customFormat="1" ht="15.75" customHeight="1" spans="1:251">
      <c r="A1897" s="151"/>
      <c r="C1897" s="121"/>
      <c r="D1897" s="116"/>
      <c r="E1897" s="116"/>
      <c r="F1897" s="88"/>
      <c r="IM1897"/>
      <c r="IN1897"/>
      <c r="IO1897"/>
      <c r="IP1897"/>
      <c r="IQ1897"/>
    </row>
    <row r="1898" s="33" customFormat="1" ht="15.75" customHeight="1" spans="1:251">
      <c r="A1898" s="151"/>
      <c r="C1898" s="121"/>
      <c r="D1898" s="116"/>
      <c r="E1898" s="116"/>
      <c r="F1898" s="88"/>
      <c r="IM1898"/>
      <c r="IN1898"/>
      <c r="IO1898"/>
      <c r="IP1898"/>
      <c r="IQ1898"/>
    </row>
    <row r="1899" s="33" customFormat="1" ht="15.75" customHeight="1" spans="1:251">
      <c r="A1899" s="151"/>
      <c r="C1899" s="121"/>
      <c r="D1899" s="116"/>
      <c r="E1899" s="116"/>
      <c r="F1899" s="88"/>
      <c r="IM1899"/>
      <c r="IN1899"/>
      <c r="IO1899"/>
      <c r="IP1899"/>
      <c r="IQ1899"/>
    </row>
    <row r="1900" s="33" customFormat="1" ht="15.75" customHeight="1" spans="1:251">
      <c r="A1900" s="151"/>
      <c r="C1900" s="121"/>
      <c r="D1900" s="116"/>
      <c r="E1900" s="116"/>
      <c r="F1900" s="88"/>
      <c r="IM1900"/>
      <c r="IN1900"/>
      <c r="IO1900"/>
      <c r="IP1900"/>
      <c r="IQ1900"/>
    </row>
    <row r="1901" s="33" customFormat="1" ht="15.75" customHeight="1" spans="1:251">
      <c r="A1901" s="151"/>
      <c r="C1901" s="121"/>
      <c r="D1901" s="116"/>
      <c r="E1901" s="116"/>
      <c r="F1901" s="88"/>
      <c r="IM1901"/>
      <c r="IN1901"/>
      <c r="IO1901"/>
      <c r="IP1901"/>
      <c r="IQ1901"/>
    </row>
    <row r="1902" s="33" customFormat="1" ht="15.75" customHeight="1" spans="1:251">
      <c r="A1902" s="151"/>
      <c r="C1902" s="121"/>
      <c r="D1902" s="116"/>
      <c r="E1902" s="116"/>
      <c r="F1902" s="88"/>
      <c r="IM1902"/>
      <c r="IN1902"/>
      <c r="IO1902"/>
      <c r="IP1902"/>
      <c r="IQ1902"/>
    </row>
    <row r="1903" s="33" customFormat="1" ht="15.75" customHeight="1" spans="1:251">
      <c r="A1903" s="151"/>
      <c r="C1903" s="121"/>
      <c r="D1903" s="116"/>
      <c r="E1903" s="116"/>
      <c r="F1903" s="88"/>
      <c r="IM1903"/>
      <c r="IN1903"/>
      <c r="IO1903"/>
      <c r="IP1903"/>
      <c r="IQ1903"/>
    </row>
    <row r="1904" s="33" customFormat="1" ht="15.75" customHeight="1" spans="1:251">
      <c r="A1904" s="151"/>
      <c r="C1904" s="121"/>
      <c r="D1904" s="116"/>
      <c r="E1904" s="116"/>
      <c r="F1904" s="88"/>
      <c r="IM1904"/>
      <c r="IN1904"/>
      <c r="IO1904"/>
      <c r="IP1904"/>
      <c r="IQ1904"/>
    </row>
    <row r="1905" s="33" customFormat="1" ht="15.75" customHeight="1" spans="1:251">
      <c r="A1905" s="151"/>
      <c r="C1905" s="121"/>
      <c r="D1905" s="116"/>
      <c r="E1905" s="116"/>
      <c r="F1905" s="88"/>
      <c r="IM1905"/>
      <c r="IN1905"/>
      <c r="IO1905"/>
      <c r="IP1905"/>
      <c r="IQ1905"/>
    </row>
    <row r="1906" s="33" customFormat="1" ht="15.75" customHeight="1" spans="1:251">
      <c r="A1906" s="151"/>
      <c r="C1906" s="121"/>
      <c r="D1906" s="116"/>
      <c r="E1906" s="116"/>
      <c r="F1906" s="88"/>
      <c r="IM1906"/>
      <c r="IN1906"/>
      <c r="IO1906"/>
      <c r="IP1906"/>
      <c r="IQ1906"/>
    </row>
    <row r="1907" s="33" customFormat="1" ht="15.75" customHeight="1" spans="1:251">
      <c r="A1907" s="151"/>
      <c r="C1907" s="121"/>
      <c r="D1907" s="116"/>
      <c r="E1907" s="116"/>
      <c r="F1907" s="88"/>
      <c r="IM1907"/>
      <c r="IN1907"/>
      <c r="IO1907"/>
      <c r="IP1907"/>
      <c r="IQ1907"/>
    </row>
    <row r="1908" s="33" customFormat="1" ht="15.75" customHeight="1" spans="1:251">
      <c r="A1908" s="151"/>
      <c r="C1908" s="121"/>
      <c r="D1908" s="116"/>
      <c r="E1908" s="116"/>
      <c r="F1908" s="88"/>
      <c r="IM1908"/>
      <c r="IN1908"/>
      <c r="IO1908"/>
      <c r="IP1908"/>
      <c r="IQ1908"/>
    </row>
    <row r="1909" s="33" customFormat="1" ht="15.75" customHeight="1" spans="1:251">
      <c r="A1909" s="151"/>
      <c r="C1909" s="121"/>
      <c r="D1909" s="116"/>
      <c r="E1909" s="116"/>
      <c r="F1909" s="88"/>
      <c r="IM1909"/>
      <c r="IN1909"/>
      <c r="IO1909"/>
      <c r="IP1909"/>
      <c r="IQ1909"/>
    </row>
    <row r="1910" s="33" customFormat="1" ht="15.75" customHeight="1" spans="1:251">
      <c r="A1910" s="151"/>
      <c r="C1910" s="121"/>
      <c r="D1910" s="116"/>
      <c r="E1910" s="116"/>
      <c r="F1910" s="88"/>
      <c r="IM1910"/>
      <c r="IN1910"/>
      <c r="IO1910"/>
      <c r="IP1910"/>
      <c r="IQ1910"/>
    </row>
    <row r="1911" s="33" customFormat="1" ht="15.75" customHeight="1" spans="1:251">
      <c r="A1911" s="151"/>
      <c r="C1911" s="121"/>
      <c r="D1911" s="116"/>
      <c r="E1911" s="116"/>
      <c r="F1911" s="88"/>
      <c r="IM1911"/>
      <c r="IN1911"/>
      <c r="IO1911"/>
      <c r="IP1911"/>
      <c r="IQ1911"/>
    </row>
    <row r="1912" s="33" customFormat="1" ht="15.75" customHeight="1" spans="1:251">
      <c r="A1912" s="151"/>
      <c r="C1912" s="121"/>
      <c r="D1912" s="116"/>
      <c r="E1912" s="116"/>
      <c r="F1912" s="88"/>
      <c r="IM1912"/>
      <c r="IN1912"/>
      <c r="IO1912"/>
      <c r="IP1912"/>
      <c r="IQ1912"/>
    </row>
    <row r="1913" s="33" customFormat="1" ht="15.75" customHeight="1" spans="1:251">
      <c r="A1913" s="151"/>
      <c r="C1913" s="121"/>
      <c r="D1913" s="116"/>
      <c r="E1913" s="116"/>
      <c r="F1913" s="88"/>
      <c r="IM1913"/>
      <c r="IN1913"/>
      <c r="IO1913"/>
      <c r="IP1913"/>
      <c r="IQ1913"/>
    </row>
    <row r="1914" s="33" customFormat="1" ht="15.75" customHeight="1" spans="1:251">
      <c r="A1914" s="151"/>
      <c r="C1914" s="121"/>
      <c r="D1914" s="116"/>
      <c r="E1914" s="116"/>
      <c r="F1914" s="88"/>
      <c r="IM1914"/>
      <c r="IN1914"/>
      <c r="IO1914"/>
      <c r="IP1914"/>
      <c r="IQ1914"/>
    </row>
    <row r="1915" s="33" customFormat="1" ht="15.75" customHeight="1" spans="1:251">
      <c r="A1915" s="151"/>
      <c r="C1915" s="121"/>
      <c r="D1915" s="116"/>
      <c r="E1915" s="116"/>
      <c r="F1915" s="88"/>
      <c r="IM1915"/>
      <c r="IN1915"/>
      <c r="IO1915"/>
      <c r="IP1915"/>
      <c r="IQ1915"/>
    </row>
    <row r="1916" s="33" customFormat="1" ht="15.75" customHeight="1" spans="1:251">
      <c r="A1916" s="151"/>
      <c r="C1916" s="121"/>
      <c r="D1916" s="116"/>
      <c r="E1916" s="116"/>
      <c r="F1916" s="88"/>
      <c r="IM1916"/>
      <c r="IN1916"/>
      <c r="IO1916"/>
      <c r="IP1916"/>
      <c r="IQ1916"/>
    </row>
    <row r="1917" s="33" customFormat="1" ht="15.75" customHeight="1" spans="1:251">
      <c r="A1917" s="151"/>
      <c r="C1917" s="121"/>
      <c r="D1917" s="116"/>
      <c r="E1917" s="116"/>
      <c r="F1917" s="88"/>
      <c r="IM1917"/>
      <c r="IN1917"/>
      <c r="IO1917"/>
      <c r="IP1917"/>
      <c r="IQ1917"/>
    </row>
    <row r="1918" s="33" customFormat="1" ht="15.75" customHeight="1" spans="1:251">
      <c r="A1918" s="151"/>
      <c r="C1918" s="121"/>
      <c r="D1918" s="116"/>
      <c r="E1918" s="116"/>
      <c r="F1918" s="88"/>
      <c r="IM1918"/>
      <c r="IN1918"/>
      <c r="IO1918"/>
      <c r="IP1918"/>
      <c r="IQ1918"/>
    </row>
    <row r="1919" s="33" customFormat="1" ht="15.75" customHeight="1" spans="1:251">
      <c r="A1919" s="151"/>
      <c r="C1919" s="121"/>
      <c r="D1919" s="116"/>
      <c r="E1919" s="116"/>
      <c r="F1919" s="88"/>
      <c r="IM1919"/>
      <c r="IN1919"/>
      <c r="IO1919"/>
      <c r="IP1919"/>
      <c r="IQ1919"/>
    </row>
    <row r="1920" s="33" customFormat="1" ht="15.75" customHeight="1" spans="1:251">
      <c r="A1920" s="151"/>
      <c r="C1920" s="121"/>
      <c r="D1920" s="116"/>
      <c r="E1920" s="116"/>
      <c r="F1920" s="88"/>
      <c r="IM1920"/>
      <c r="IN1920"/>
      <c r="IO1920"/>
      <c r="IP1920"/>
      <c r="IQ1920"/>
    </row>
    <row r="1921" s="33" customFormat="1" ht="15.75" customHeight="1" spans="1:251">
      <c r="A1921" s="151"/>
      <c r="C1921" s="121"/>
      <c r="D1921" s="116"/>
      <c r="E1921" s="116"/>
      <c r="F1921" s="88"/>
      <c r="IM1921"/>
      <c r="IN1921"/>
      <c r="IO1921"/>
      <c r="IP1921"/>
      <c r="IQ1921"/>
    </row>
    <row r="1922" s="33" customFormat="1" ht="15.75" customHeight="1" spans="1:251">
      <c r="A1922" s="151"/>
      <c r="C1922" s="121"/>
      <c r="D1922" s="116"/>
      <c r="E1922" s="116"/>
      <c r="F1922" s="88"/>
      <c r="IM1922"/>
      <c r="IN1922"/>
      <c r="IO1922"/>
      <c r="IP1922"/>
      <c r="IQ1922"/>
    </row>
    <row r="1923" s="33" customFormat="1" ht="15.75" customHeight="1" spans="1:251">
      <c r="A1923" s="151"/>
      <c r="C1923" s="121"/>
      <c r="D1923" s="116"/>
      <c r="E1923" s="116"/>
      <c r="F1923" s="88"/>
      <c r="IM1923"/>
      <c r="IN1923"/>
      <c r="IO1923"/>
      <c r="IP1923"/>
      <c r="IQ1923"/>
    </row>
    <row r="1924" s="33" customFormat="1" ht="15.75" customHeight="1" spans="1:251">
      <c r="A1924" s="151"/>
      <c r="C1924" s="121"/>
      <c r="D1924" s="116"/>
      <c r="E1924" s="116"/>
      <c r="F1924" s="88"/>
      <c r="IM1924"/>
      <c r="IN1924"/>
      <c r="IO1924"/>
      <c r="IP1924"/>
      <c r="IQ1924"/>
    </row>
    <row r="1925" s="33" customFormat="1" ht="15.75" customHeight="1" spans="1:251">
      <c r="A1925" s="151"/>
      <c r="C1925" s="121"/>
      <c r="D1925" s="116"/>
      <c r="E1925" s="116"/>
      <c r="F1925" s="88"/>
      <c r="IM1925"/>
      <c r="IN1925"/>
      <c r="IO1925"/>
      <c r="IP1925"/>
      <c r="IQ1925"/>
    </row>
    <row r="1926" s="33" customFormat="1" ht="15.75" customHeight="1" spans="1:251">
      <c r="A1926" s="151"/>
      <c r="C1926" s="121"/>
      <c r="D1926" s="116"/>
      <c r="E1926" s="116"/>
      <c r="F1926" s="88"/>
      <c r="IM1926"/>
      <c r="IN1926"/>
      <c r="IO1926"/>
      <c r="IP1926"/>
      <c r="IQ1926"/>
    </row>
    <row r="1927" s="33" customFormat="1" ht="15.75" customHeight="1" spans="1:251">
      <c r="A1927" s="151"/>
      <c r="C1927" s="121"/>
      <c r="D1927" s="116"/>
      <c r="E1927" s="116"/>
      <c r="F1927" s="88"/>
      <c r="IM1927"/>
      <c r="IN1927"/>
      <c r="IO1927"/>
      <c r="IP1927"/>
      <c r="IQ1927"/>
    </row>
    <row r="1928" s="33" customFormat="1" ht="15.75" customHeight="1" spans="1:251">
      <c r="A1928" s="151"/>
      <c r="C1928" s="121"/>
      <c r="D1928" s="116"/>
      <c r="E1928" s="116"/>
      <c r="F1928" s="88"/>
      <c r="IM1928"/>
      <c r="IN1928"/>
      <c r="IO1928"/>
      <c r="IP1928"/>
      <c r="IQ1928"/>
    </row>
    <row r="1929" s="33" customFormat="1" ht="15.75" customHeight="1" spans="1:251">
      <c r="A1929" s="151"/>
      <c r="C1929" s="121"/>
      <c r="D1929" s="116"/>
      <c r="E1929" s="116"/>
      <c r="F1929" s="88"/>
      <c r="IM1929"/>
      <c r="IN1929"/>
      <c r="IO1929"/>
      <c r="IP1929"/>
      <c r="IQ1929"/>
    </row>
    <row r="1930" s="33" customFormat="1" ht="15.75" customHeight="1" spans="1:251">
      <c r="A1930" s="151"/>
      <c r="C1930" s="121"/>
      <c r="D1930" s="116"/>
      <c r="E1930" s="116"/>
      <c r="F1930" s="88"/>
      <c r="IM1930"/>
      <c r="IN1930"/>
      <c r="IO1930"/>
      <c r="IP1930"/>
      <c r="IQ1930"/>
    </row>
    <row r="1931" s="33" customFormat="1" ht="15.75" customHeight="1" spans="1:251">
      <c r="A1931" s="151"/>
      <c r="C1931" s="121"/>
      <c r="D1931" s="116"/>
      <c r="E1931" s="116"/>
      <c r="F1931" s="88"/>
      <c r="IM1931"/>
      <c r="IN1931"/>
      <c r="IO1931"/>
      <c r="IP1931"/>
      <c r="IQ1931"/>
    </row>
    <row r="1932" s="33" customFormat="1" ht="15.75" customHeight="1" spans="1:251">
      <c r="A1932" s="151"/>
      <c r="C1932" s="121"/>
      <c r="D1932" s="116"/>
      <c r="E1932" s="116"/>
      <c r="F1932" s="88"/>
      <c r="IM1932"/>
      <c r="IN1932"/>
      <c r="IO1932"/>
      <c r="IP1932"/>
      <c r="IQ1932"/>
    </row>
    <row r="1933" s="33" customFormat="1" ht="15.75" customHeight="1" spans="1:251">
      <c r="A1933" s="151"/>
      <c r="C1933" s="121"/>
      <c r="D1933" s="116"/>
      <c r="E1933" s="116"/>
      <c r="F1933" s="88"/>
      <c r="IM1933"/>
      <c r="IN1933"/>
      <c r="IO1933"/>
      <c r="IP1933"/>
      <c r="IQ1933"/>
    </row>
    <row r="1934" s="33" customFormat="1" ht="15.75" customHeight="1" spans="1:251">
      <c r="A1934" s="151"/>
      <c r="C1934" s="121"/>
      <c r="D1934" s="116"/>
      <c r="E1934" s="116"/>
      <c r="F1934" s="88"/>
      <c r="IM1934"/>
      <c r="IN1934"/>
      <c r="IO1934"/>
      <c r="IP1934"/>
      <c r="IQ1934"/>
    </row>
    <row r="1935" s="33" customFormat="1" ht="15.75" customHeight="1" spans="1:251">
      <c r="A1935" s="151"/>
      <c r="C1935" s="121"/>
      <c r="D1935" s="116"/>
      <c r="E1935" s="116"/>
      <c r="F1935" s="88"/>
      <c r="IM1935"/>
      <c r="IN1935"/>
      <c r="IO1935"/>
      <c r="IP1935"/>
      <c r="IQ1935"/>
    </row>
    <row r="1936" s="33" customFormat="1" ht="15.75" customHeight="1" spans="1:251">
      <c r="A1936" s="151"/>
      <c r="C1936" s="121"/>
      <c r="D1936" s="116"/>
      <c r="E1936" s="116"/>
      <c r="F1936" s="88"/>
      <c r="IM1936"/>
      <c r="IN1936"/>
      <c r="IO1936"/>
      <c r="IP1936"/>
      <c r="IQ1936"/>
    </row>
    <row r="1937" s="33" customFormat="1" ht="15.75" customHeight="1" spans="1:251">
      <c r="A1937" s="151"/>
      <c r="C1937" s="121"/>
      <c r="D1937" s="116"/>
      <c r="E1937" s="116"/>
      <c r="F1937" s="88"/>
      <c r="IM1937"/>
      <c r="IN1937"/>
      <c r="IO1937"/>
      <c r="IP1937"/>
      <c r="IQ1937"/>
    </row>
    <row r="1938" s="33" customFormat="1" ht="15.75" customHeight="1" spans="1:251">
      <c r="A1938" s="151"/>
      <c r="C1938" s="121"/>
      <c r="D1938" s="116"/>
      <c r="E1938" s="116"/>
      <c r="F1938" s="88"/>
      <c r="IM1938"/>
      <c r="IN1938"/>
      <c r="IO1938"/>
      <c r="IP1938"/>
      <c r="IQ1938"/>
    </row>
    <row r="1939" s="33" customFormat="1" ht="15.75" customHeight="1" spans="1:251">
      <c r="A1939" s="151"/>
      <c r="C1939" s="121"/>
      <c r="D1939" s="116"/>
      <c r="E1939" s="116"/>
      <c r="F1939" s="88"/>
      <c r="IM1939"/>
      <c r="IN1939"/>
      <c r="IO1939"/>
      <c r="IP1939"/>
      <c r="IQ1939"/>
    </row>
    <row r="1940" s="33" customFormat="1" ht="15.75" customHeight="1" spans="1:251">
      <c r="A1940" s="151"/>
      <c r="C1940" s="121"/>
      <c r="D1940" s="116"/>
      <c r="E1940" s="116"/>
      <c r="F1940" s="88"/>
      <c r="IM1940"/>
      <c r="IN1940"/>
      <c r="IO1940"/>
      <c r="IP1940"/>
      <c r="IQ1940"/>
    </row>
    <row r="1941" s="33" customFormat="1" ht="15.75" customHeight="1" spans="1:251">
      <c r="A1941" s="151"/>
      <c r="C1941" s="121"/>
      <c r="D1941" s="116"/>
      <c r="E1941" s="116"/>
      <c r="F1941" s="88"/>
      <c r="IM1941"/>
      <c r="IN1941"/>
      <c r="IO1941"/>
      <c r="IP1941"/>
      <c r="IQ1941"/>
    </row>
    <row r="1942" s="33" customFormat="1" ht="15.75" customHeight="1" spans="1:251">
      <c r="A1942" s="151"/>
      <c r="C1942" s="121"/>
      <c r="D1942" s="116"/>
      <c r="E1942" s="116"/>
      <c r="F1942" s="88"/>
      <c r="IM1942"/>
      <c r="IN1942"/>
      <c r="IO1942"/>
      <c r="IP1942"/>
      <c r="IQ1942"/>
    </row>
    <row r="1943" s="33" customFormat="1" ht="15.75" customHeight="1" spans="1:251">
      <c r="A1943" s="151"/>
      <c r="C1943" s="121"/>
      <c r="D1943" s="116"/>
      <c r="E1943" s="116"/>
      <c r="F1943" s="88"/>
      <c r="IM1943"/>
      <c r="IN1943"/>
      <c r="IO1943"/>
      <c r="IP1943"/>
      <c r="IQ1943"/>
    </row>
    <row r="1944" s="33" customFormat="1" ht="15.75" customHeight="1" spans="1:251">
      <c r="A1944" s="151"/>
      <c r="C1944" s="121"/>
      <c r="D1944" s="116"/>
      <c r="E1944" s="116"/>
      <c r="F1944" s="88"/>
      <c r="IM1944"/>
      <c r="IN1944"/>
      <c r="IO1944"/>
      <c r="IP1944"/>
      <c r="IQ1944"/>
    </row>
    <row r="1945" s="33" customFormat="1" ht="15.75" customHeight="1" spans="1:251">
      <c r="A1945" s="151"/>
      <c r="C1945" s="121"/>
      <c r="D1945" s="116"/>
      <c r="E1945" s="116"/>
      <c r="F1945" s="88"/>
      <c r="IM1945"/>
      <c r="IN1945"/>
      <c r="IO1945"/>
      <c r="IP1945"/>
      <c r="IQ1945"/>
    </row>
    <row r="1946" s="33" customFormat="1" ht="15.75" customHeight="1" spans="1:251">
      <c r="A1946" s="151"/>
      <c r="C1946" s="121"/>
      <c r="D1946" s="116"/>
      <c r="E1946" s="116"/>
      <c r="F1946" s="88"/>
      <c r="IM1946"/>
      <c r="IN1946"/>
      <c r="IO1946"/>
      <c r="IP1946"/>
      <c r="IQ1946"/>
    </row>
    <row r="1947" s="33" customFormat="1" ht="15.75" customHeight="1" spans="1:251">
      <c r="A1947" s="151"/>
      <c r="C1947" s="121"/>
      <c r="D1947" s="116"/>
      <c r="E1947" s="116"/>
      <c r="F1947" s="88"/>
      <c r="IM1947"/>
      <c r="IN1947"/>
      <c r="IO1947"/>
      <c r="IP1947"/>
      <c r="IQ1947"/>
    </row>
    <row r="1948" s="33" customFormat="1" ht="15.75" customHeight="1" spans="1:251">
      <c r="A1948" s="151"/>
      <c r="C1948" s="121"/>
      <c r="D1948" s="116"/>
      <c r="E1948" s="116"/>
      <c r="F1948" s="88"/>
      <c r="IM1948"/>
      <c r="IN1948"/>
      <c r="IO1948"/>
      <c r="IP1948"/>
      <c r="IQ1948"/>
    </row>
    <row r="1949" s="33" customFormat="1" ht="15.75" customHeight="1" spans="1:251">
      <c r="A1949" s="151"/>
      <c r="C1949" s="121"/>
      <c r="D1949" s="116"/>
      <c r="E1949" s="116"/>
      <c r="F1949" s="88"/>
      <c r="IM1949"/>
      <c r="IN1949"/>
      <c r="IO1949"/>
      <c r="IP1949"/>
      <c r="IQ1949"/>
    </row>
    <row r="1950" s="33" customFormat="1" ht="15.75" customHeight="1" spans="1:251">
      <c r="A1950" s="151"/>
      <c r="C1950" s="121"/>
      <c r="D1950" s="116"/>
      <c r="E1950" s="116"/>
      <c r="F1950" s="88"/>
      <c r="IM1950"/>
      <c r="IN1950"/>
      <c r="IO1950"/>
      <c r="IP1950"/>
      <c r="IQ1950"/>
    </row>
    <row r="1951" s="33" customFormat="1" ht="15.75" customHeight="1" spans="1:251">
      <c r="A1951" s="151"/>
      <c r="C1951" s="121"/>
      <c r="D1951" s="116"/>
      <c r="E1951" s="116"/>
      <c r="F1951" s="88"/>
      <c r="IM1951"/>
      <c r="IN1951"/>
      <c r="IO1951"/>
      <c r="IP1951"/>
      <c r="IQ1951"/>
    </row>
    <row r="1952" s="33" customFormat="1" ht="15.75" customHeight="1" spans="1:251">
      <c r="A1952" s="151"/>
      <c r="C1952" s="121"/>
      <c r="D1952" s="116"/>
      <c r="E1952" s="116"/>
      <c r="F1952" s="88"/>
      <c r="IM1952"/>
      <c r="IN1952"/>
      <c r="IO1952"/>
      <c r="IP1952"/>
      <c r="IQ1952"/>
    </row>
    <row r="1953" s="33" customFormat="1" ht="15.75" customHeight="1" spans="1:251">
      <c r="A1953" s="151"/>
      <c r="C1953" s="121"/>
      <c r="D1953" s="116"/>
      <c r="E1953" s="116"/>
      <c r="F1953" s="88"/>
      <c r="IM1953"/>
      <c r="IN1953"/>
      <c r="IO1953"/>
      <c r="IP1953"/>
      <c r="IQ1953"/>
    </row>
    <row r="1954" s="33" customFormat="1" ht="15.75" customHeight="1" spans="1:251">
      <c r="A1954" s="151"/>
      <c r="C1954" s="121"/>
      <c r="D1954" s="116"/>
      <c r="E1954" s="116"/>
      <c r="F1954" s="88"/>
      <c r="IM1954"/>
      <c r="IN1954"/>
      <c r="IO1954"/>
      <c r="IP1954"/>
      <c r="IQ1954"/>
    </row>
    <row r="1955" s="33" customFormat="1" ht="15.75" customHeight="1" spans="1:251">
      <c r="A1955" s="151"/>
      <c r="C1955" s="121"/>
      <c r="D1955" s="116"/>
      <c r="E1955" s="116"/>
      <c r="F1955" s="88"/>
      <c r="IM1955"/>
      <c r="IN1955"/>
      <c r="IO1955"/>
      <c r="IP1955"/>
      <c r="IQ1955"/>
    </row>
    <row r="1956" s="33" customFormat="1" ht="15.75" customHeight="1" spans="1:251">
      <c r="A1956" s="151"/>
      <c r="C1956" s="121"/>
      <c r="D1956" s="116"/>
      <c r="E1956" s="116"/>
      <c r="F1956" s="88"/>
      <c r="IM1956"/>
      <c r="IN1956"/>
      <c r="IO1956"/>
      <c r="IP1956"/>
      <c r="IQ1956"/>
    </row>
    <row r="1957" s="33" customFormat="1" ht="15.75" customHeight="1" spans="1:251">
      <c r="A1957" s="151"/>
      <c r="C1957" s="121"/>
      <c r="D1957" s="116"/>
      <c r="E1957" s="116"/>
      <c r="F1957" s="88"/>
      <c r="IM1957"/>
      <c r="IN1957"/>
      <c r="IO1957"/>
      <c r="IP1957"/>
      <c r="IQ1957"/>
    </row>
    <row r="1958" s="33" customFormat="1" ht="15.75" customHeight="1" spans="1:251">
      <c r="A1958" s="151"/>
      <c r="C1958" s="121"/>
      <c r="D1958" s="116"/>
      <c r="E1958" s="116"/>
      <c r="F1958" s="88"/>
      <c r="IM1958"/>
      <c r="IN1958"/>
      <c r="IO1958"/>
      <c r="IP1958"/>
      <c r="IQ1958"/>
    </row>
    <row r="1959" s="33" customFormat="1" ht="15.75" customHeight="1" spans="1:251">
      <c r="A1959" s="151"/>
      <c r="C1959" s="121"/>
      <c r="D1959" s="116"/>
      <c r="E1959" s="116"/>
      <c r="F1959" s="88"/>
      <c r="IM1959"/>
      <c r="IN1959"/>
      <c r="IO1959"/>
      <c r="IP1959"/>
      <c r="IQ1959"/>
    </row>
    <row r="1960" s="33" customFormat="1" ht="15.75" customHeight="1" spans="1:251">
      <c r="A1960" s="151"/>
      <c r="C1960" s="121"/>
      <c r="D1960" s="116"/>
      <c r="E1960" s="116"/>
      <c r="F1960" s="88"/>
      <c r="IM1960"/>
      <c r="IN1960"/>
      <c r="IO1960"/>
      <c r="IP1960"/>
      <c r="IQ1960"/>
    </row>
    <row r="1961" s="33" customFormat="1" ht="15.75" customHeight="1" spans="1:251">
      <c r="A1961" s="151"/>
      <c r="C1961" s="121"/>
      <c r="D1961" s="116"/>
      <c r="E1961" s="116"/>
      <c r="F1961" s="88"/>
      <c r="IM1961"/>
      <c r="IN1961"/>
      <c r="IO1961"/>
      <c r="IP1961"/>
      <c r="IQ1961"/>
    </row>
    <row r="1962" s="33" customFormat="1" ht="15.75" customHeight="1" spans="1:251">
      <c r="A1962" s="151"/>
      <c r="C1962" s="121"/>
      <c r="D1962" s="116"/>
      <c r="E1962" s="116"/>
      <c r="F1962" s="88"/>
      <c r="IM1962"/>
      <c r="IN1962"/>
      <c r="IO1962"/>
      <c r="IP1962"/>
      <c r="IQ1962"/>
    </row>
    <row r="1963" s="33" customFormat="1" ht="15.75" customHeight="1" spans="1:251">
      <c r="A1963" s="151"/>
      <c r="C1963" s="121"/>
      <c r="D1963" s="116"/>
      <c r="E1963" s="116"/>
      <c r="F1963" s="88"/>
      <c r="IM1963"/>
      <c r="IN1963"/>
      <c r="IO1963"/>
      <c r="IP1963"/>
      <c r="IQ1963"/>
    </row>
    <row r="1964" s="33" customFormat="1" ht="15.75" customHeight="1" spans="1:251">
      <c r="A1964" s="151"/>
      <c r="C1964" s="121"/>
      <c r="D1964" s="116"/>
      <c r="E1964" s="116"/>
      <c r="F1964" s="88"/>
      <c r="IM1964"/>
      <c r="IN1964"/>
      <c r="IO1964"/>
      <c r="IP1964"/>
      <c r="IQ1964"/>
    </row>
    <row r="1965" s="33" customFormat="1" ht="15.75" customHeight="1" spans="1:251">
      <c r="A1965" s="151"/>
      <c r="C1965" s="121"/>
      <c r="D1965" s="116"/>
      <c r="E1965" s="116"/>
      <c r="F1965" s="88"/>
      <c r="IM1965"/>
      <c r="IN1965"/>
      <c r="IO1965"/>
      <c r="IP1965"/>
      <c r="IQ1965"/>
    </row>
    <row r="1966" s="33" customFormat="1" ht="15.75" customHeight="1" spans="1:251">
      <c r="A1966" s="151"/>
      <c r="C1966" s="121"/>
      <c r="D1966" s="116"/>
      <c r="E1966" s="116"/>
      <c r="F1966" s="88"/>
      <c r="IM1966"/>
      <c r="IN1966"/>
      <c r="IO1966"/>
      <c r="IP1966"/>
      <c r="IQ1966"/>
    </row>
    <row r="1967" s="33" customFormat="1" ht="15.75" customHeight="1" spans="1:251">
      <c r="A1967" s="151"/>
      <c r="C1967" s="121"/>
      <c r="D1967" s="116"/>
      <c r="E1967" s="116"/>
      <c r="F1967" s="88"/>
      <c r="IM1967"/>
      <c r="IN1967"/>
      <c r="IO1967"/>
      <c r="IP1967"/>
      <c r="IQ1967"/>
    </row>
    <row r="1968" s="33" customFormat="1" ht="15.75" customHeight="1" spans="1:251">
      <c r="A1968" s="151"/>
      <c r="C1968" s="121"/>
      <c r="D1968" s="116"/>
      <c r="E1968" s="116"/>
      <c r="F1968" s="88"/>
      <c r="IM1968"/>
      <c r="IN1968"/>
      <c r="IO1968"/>
      <c r="IP1968"/>
      <c r="IQ1968"/>
    </row>
    <row r="1969" s="33" customFormat="1" ht="15.75" customHeight="1" spans="1:251">
      <c r="A1969" s="151"/>
      <c r="C1969" s="121"/>
      <c r="D1969" s="116"/>
      <c r="E1969" s="116"/>
      <c r="F1969" s="88"/>
      <c r="IM1969"/>
      <c r="IN1969"/>
      <c r="IO1969"/>
      <c r="IP1969"/>
      <c r="IQ1969"/>
    </row>
    <row r="1970" s="33" customFormat="1" ht="15.75" customHeight="1" spans="1:251">
      <c r="A1970" s="151"/>
      <c r="C1970" s="121"/>
      <c r="D1970" s="116"/>
      <c r="E1970" s="116"/>
      <c r="F1970" s="88"/>
      <c r="IM1970"/>
      <c r="IN1970"/>
      <c r="IO1970"/>
      <c r="IP1970"/>
      <c r="IQ1970"/>
    </row>
    <row r="1971" s="33" customFormat="1" ht="15.75" customHeight="1" spans="1:251">
      <c r="A1971" s="151"/>
      <c r="C1971" s="121"/>
      <c r="D1971" s="116"/>
      <c r="E1971" s="116"/>
      <c r="F1971" s="88"/>
      <c r="IM1971"/>
      <c r="IN1971"/>
      <c r="IO1971"/>
      <c r="IP1971"/>
      <c r="IQ1971"/>
    </row>
    <row r="1972" s="33" customFormat="1" ht="15.75" customHeight="1" spans="1:251">
      <c r="A1972" s="151"/>
      <c r="C1972" s="121"/>
      <c r="D1972" s="116"/>
      <c r="E1972" s="116"/>
      <c r="F1972" s="88"/>
      <c r="IM1972"/>
      <c r="IN1972"/>
      <c r="IO1972"/>
      <c r="IP1972"/>
      <c r="IQ1972"/>
    </row>
    <row r="1973" s="33" customFormat="1" ht="15.75" customHeight="1" spans="1:251">
      <c r="A1973" s="151"/>
      <c r="C1973" s="121"/>
      <c r="D1973" s="116"/>
      <c r="E1973" s="116"/>
      <c r="F1973" s="88"/>
      <c r="IM1973"/>
      <c r="IN1973"/>
      <c r="IO1973"/>
      <c r="IP1973"/>
      <c r="IQ1973"/>
    </row>
    <row r="1974" s="33" customFormat="1" ht="15.75" customHeight="1" spans="1:251">
      <c r="A1974" s="151"/>
      <c r="C1974" s="121"/>
      <c r="D1974" s="116"/>
      <c r="E1974" s="116"/>
      <c r="F1974" s="88"/>
      <c r="IM1974"/>
      <c r="IN1974"/>
      <c r="IO1974"/>
      <c r="IP1974"/>
      <c r="IQ1974"/>
    </row>
    <row r="1975" s="33" customFormat="1" ht="15.75" customHeight="1" spans="1:251">
      <c r="A1975" s="151"/>
      <c r="C1975" s="121"/>
      <c r="D1975" s="116"/>
      <c r="E1975" s="116"/>
      <c r="F1975" s="88"/>
      <c r="IM1975"/>
      <c r="IN1975"/>
      <c r="IO1975"/>
      <c r="IP1975"/>
      <c r="IQ1975"/>
    </row>
    <row r="1976" s="33" customFormat="1" ht="15.75" customHeight="1" spans="1:251">
      <c r="A1976" s="151"/>
      <c r="C1976" s="121"/>
      <c r="D1976" s="116"/>
      <c r="E1976" s="116"/>
      <c r="F1976" s="88"/>
      <c r="IM1976"/>
      <c r="IN1976"/>
      <c r="IO1976"/>
      <c r="IP1976"/>
      <c r="IQ1976"/>
    </row>
    <row r="1977" s="33" customFormat="1" ht="15.75" customHeight="1" spans="1:251">
      <c r="A1977" s="151"/>
      <c r="C1977" s="121"/>
      <c r="D1977" s="116"/>
      <c r="E1977" s="116"/>
      <c r="F1977" s="88"/>
      <c r="IM1977"/>
      <c r="IN1977"/>
      <c r="IO1977"/>
      <c r="IP1977"/>
      <c r="IQ1977"/>
    </row>
    <row r="1978" s="33" customFormat="1" ht="15.75" customHeight="1" spans="1:251">
      <c r="A1978" s="151"/>
      <c r="C1978" s="121"/>
      <c r="D1978" s="116"/>
      <c r="E1978" s="116"/>
      <c r="F1978" s="88"/>
      <c r="IM1978"/>
      <c r="IN1978"/>
      <c r="IO1978"/>
      <c r="IP1978"/>
      <c r="IQ1978"/>
    </row>
    <row r="1979" s="33" customFormat="1" ht="15.75" customHeight="1" spans="1:251">
      <c r="A1979" s="151"/>
      <c r="C1979" s="121"/>
      <c r="D1979" s="116"/>
      <c r="E1979" s="116"/>
      <c r="F1979" s="88"/>
      <c r="IM1979"/>
      <c r="IN1979"/>
      <c r="IO1979"/>
      <c r="IP1979"/>
      <c r="IQ1979"/>
    </row>
    <row r="1980" s="33" customFormat="1" ht="15.75" customHeight="1" spans="1:251">
      <c r="A1980" s="151"/>
      <c r="C1980" s="121"/>
      <c r="D1980" s="116"/>
      <c r="E1980" s="116"/>
      <c r="F1980" s="88"/>
      <c r="IM1980"/>
      <c r="IN1980"/>
      <c r="IO1980"/>
      <c r="IP1980"/>
      <c r="IQ1980"/>
    </row>
    <row r="1981" s="33" customFormat="1" ht="15.75" customHeight="1" spans="1:251">
      <c r="A1981" s="151"/>
      <c r="C1981" s="121"/>
      <c r="D1981" s="116"/>
      <c r="E1981" s="116"/>
      <c r="F1981" s="88"/>
      <c r="IM1981"/>
      <c r="IN1981"/>
      <c r="IO1981"/>
      <c r="IP1981"/>
      <c r="IQ1981"/>
    </row>
    <row r="1982" s="33" customFormat="1" ht="15.75" customHeight="1" spans="1:251">
      <c r="A1982" s="151"/>
      <c r="C1982" s="121"/>
      <c r="D1982" s="116"/>
      <c r="E1982" s="116"/>
      <c r="F1982" s="88"/>
      <c r="IM1982"/>
      <c r="IN1982"/>
      <c r="IO1982"/>
      <c r="IP1982"/>
      <c r="IQ1982"/>
    </row>
    <row r="1983" s="33" customFormat="1" ht="15.75" customHeight="1" spans="1:251">
      <c r="A1983" s="151"/>
      <c r="C1983" s="121"/>
      <c r="D1983" s="116"/>
      <c r="E1983" s="116"/>
      <c r="F1983" s="88"/>
      <c r="IM1983"/>
      <c r="IN1983"/>
      <c r="IO1983"/>
      <c r="IP1983"/>
      <c r="IQ1983"/>
    </row>
    <row r="1984" s="33" customFormat="1" ht="15.75" customHeight="1" spans="1:251">
      <c r="A1984" s="151"/>
      <c r="C1984" s="121"/>
      <c r="D1984" s="116"/>
      <c r="E1984" s="116"/>
      <c r="F1984" s="88"/>
      <c r="IM1984"/>
      <c r="IN1984"/>
      <c r="IO1984"/>
      <c r="IP1984"/>
      <c r="IQ1984"/>
    </row>
    <row r="1985" s="33" customFormat="1" ht="15.75" customHeight="1" spans="1:251">
      <c r="A1985" s="151"/>
      <c r="C1985" s="121"/>
      <c r="D1985" s="116"/>
      <c r="E1985" s="116"/>
      <c r="F1985" s="88"/>
      <c r="IM1985"/>
      <c r="IN1985"/>
      <c r="IO1985"/>
      <c r="IP1985"/>
      <c r="IQ1985"/>
    </row>
    <row r="1986" s="33" customFormat="1" ht="15.75" customHeight="1" spans="1:251">
      <c r="A1986" s="151"/>
      <c r="C1986" s="121"/>
      <c r="D1986" s="116"/>
      <c r="E1986" s="116"/>
      <c r="F1986" s="88"/>
      <c r="IM1986"/>
      <c r="IN1986"/>
      <c r="IO1986"/>
      <c r="IP1986"/>
      <c r="IQ1986"/>
    </row>
    <row r="1987" s="33" customFormat="1" ht="15.75" customHeight="1" spans="1:251">
      <c r="A1987" s="151"/>
      <c r="C1987" s="121"/>
      <c r="D1987" s="116"/>
      <c r="E1987" s="116"/>
      <c r="F1987" s="88"/>
      <c r="IM1987"/>
      <c r="IN1987"/>
      <c r="IO1987"/>
      <c r="IP1987"/>
      <c r="IQ1987"/>
    </row>
    <row r="1988" s="33" customFormat="1" ht="15.75" customHeight="1" spans="1:251">
      <c r="A1988" s="151"/>
      <c r="C1988" s="121"/>
      <c r="D1988" s="116"/>
      <c r="E1988" s="116"/>
      <c r="F1988" s="88"/>
      <c r="IM1988"/>
      <c r="IN1988"/>
      <c r="IO1988"/>
      <c r="IP1988"/>
      <c r="IQ1988"/>
    </row>
    <row r="1989" s="33" customFormat="1" ht="15.75" customHeight="1" spans="1:251">
      <c r="A1989" s="151"/>
      <c r="C1989" s="121"/>
      <c r="D1989" s="116"/>
      <c r="E1989" s="116"/>
      <c r="F1989" s="88"/>
      <c r="IM1989"/>
      <c r="IN1989"/>
      <c r="IO1989"/>
      <c r="IP1989"/>
      <c r="IQ1989"/>
    </row>
    <row r="1990" s="33" customFormat="1" ht="15.75" customHeight="1" spans="1:251">
      <c r="A1990" s="151"/>
      <c r="C1990" s="121"/>
      <c r="D1990" s="116"/>
      <c r="E1990" s="116"/>
      <c r="F1990" s="88"/>
      <c r="IM1990"/>
      <c r="IN1990"/>
      <c r="IO1990"/>
      <c r="IP1990"/>
      <c r="IQ1990"/>
    </row>
    <row r="1991" s="33" customFormat="1" ht="15.75" customHeight="1" spans="1:251">
      <c r="A1991" s="151"/>
      <c r="C1991" s="121"/>
      <c r="D1991" s="116"/>
      <c r="E1991" s="116"/>
      <c r="F1991" s="88"/>
      <c r="IM1991"/>
      <c r="IN1991"/>
      <c r="IO1991"/>
      <c r="IP1991"/>
      <c r="IQ1991"/>
    </row>
    <row r="1992" s="33" customFormat="1" ht="15.75" customHeight="1" spans="1:251">
      <c r="A1992" s="151"/>
      <c r="C1992" s="121"/>
      <c r="D1992" s="116"/>
      <c r="E1992" s="116"/>
      <c r="F1992" s="88"/>
      <c r="IM1992"/>
      <c r="IN1992"/>
      <c r="IO1992"/>
      <c r="IP1992"/>
      <c r="IQ1992"/>
    </row>
    <row r="1993" s="33" customFormat="1" ht="15.75" customHeight="1" spans="1:251">
      <c r="A1993" s="151"/>
      <c r="C1993" s="121"/>
      <c r="D1993" s="116"/>
      <c r="E1993" s="116"/>
      <c r="F1993" s="88"/>
      <c r="IM1993"/>
      <c r="IN1993"/>
      <c r="IO1993"/>
      <c r="IP1993"/>
      <c r="IQ1993"/>
    </row>
    <row r="1994" s="33" customFormat="1" ht="15.75" customHeight="1" spans="1:251">
      <c r="A1994" s="151"/>
      <c r="C1994" s="121"/>
      <c r="D1994" s="116"/>
      <c r="E1994" s="116"/>
      <c r="F1994" s="88"/>
      <c r="IM1994"/>
      <c r="IN1994"/>
      <c r="IO1994"/>
      <c r="IP1994"/>
      <c r="IQ1994"/>
    </row>
    <row r="1995" s="33" customFormat="1" ht="15.75" customHeight="1" spans="1:251">
      <c r="A1995" s="151"/>
      <c r="C1995" s="121"/>
      <c r="D1995" s="116"/>
      <c r="E1995" s="116"/>
      <c r="F1995" s="88"/>
      <c r="IM1995"/>
      <c r="IN1995"/>
      <c r="IO1995"/>
      <c r="IP1995"/>
      <c r="IQ1995"/>
    </row>
    <row r="1996" s="33" customFormat="1" ht="15.75" customHeight="1" spans="1:251">
      <c r="A1996" s="151"/>
      <c r="C1996" s="121"/>
      <c r="D1996" s="116"/>
      <c r="E1996" s="116"/>
      <c r="F1996" s="88"/>
      <c r="IM1996"/>
      <c r="IN1996"/>
      <c r="IO1996"/>
      <c r="IP1996"/>
      <c r="IQ1996"/>
    </row>
    <row r="1997" s="33" customFormat="1" ht="15.75" customHeight="1" spans="1:251">
      <c r="A1997" s="151"/>
      <c r="C1997" s="121"/>
      <c r="D1997" s="116"/>
      <c r="E1997" s="116"/>
      <c r="F1997" s="88"/>
      <c r="IM1997"/>
      <c r="IN1997"/>
      <c r="IO1997"/>
      <c r="IP1997"/>
      <c r="IQ1997"/>
    </row>
    <row r="1998" s="33" customFormat="1" ht="15.75" customHeight="1" spans="1:251">
      <c r="A1998" s="151"/>
      <c r="C1998" s="121"/>
      <c r="D1998" s="116"/>
      <c r="E1998" s="116"/>
      <c r="F1998" s="88"/>
      <c r="IM1998"/>
      <c r="IN1998"/>
      <c r="IO1998"/>
      <c r="IP1998"/>
      <c r="IQ1998"/>
    </row>
    <row r="1999" s="33" customFormat="1" ht="15.75" customHeight="1" spans="1:251">
      <c r="A1999" s="151"/>
      <c r="C1999" s="121"/>
      <c r="D1999" s="116"/>
      <c r="E1999" s="116"/>
      <c r="F1999" s="88"/>
      <c r="IM1999"/>
      <c r="IN1999"/>
      <c r="IO1999"/>
      <c r="IP1999"/>
      <c r="IQ1999"/>
    </row>
    <row r="2000" s="33" customFormat="1" ht="15.75" customHeight="1" spans="1:251">
      <c r="A2000" s="151"/>
      <c r="C2000" s="121"/>
      <c r="D2000" s="116"/>
      <c r="E2000" s="116"/>
      <c r="F2000" s="88"/>
      <c r="IM2000"/>
      <c r="IN2000"/>
      <c r="IO2000"/>
      <c r="IP2000"/>
      <c r="IQ2000"/>
    </row>
    <row r="2001" s="33" customFormat="1" ht="15.75" customHeight="1" spans="1:251">
      <c r="A2001" s="151"/>
      <c r="C2001" s="121"/>
      <c r="D2001" s="116"/>
      <c r="E2001" s="116"/>
      <c r="F2001" s="88"/>
      <c r="IM2001"/>
      <c r="IN2001"/>
      <c r="IO2001"/>
      <c r="IP2001"/>
      <c r="IQ2001"/>
    </row>
    <row r="2002" s="33" customFormat="1" ht="15.75" customHeight="1" spans="1:251">
      <c r="A2002" s="151"/>
      <c r="C2002" s="121"/>
      <c r="D2002" s="116"/>
      <c r="E2002" s="116"/>
      <c r="F2002" s="88"/>
      <c r="IM2002"/>
      <c r="IN2002"/>
      <c r="IO2002"/>
      <c r="IP2002"/>
      <c r="IQ2002"/>
    </row>
    <row r="2003" s="33" customFormat="1" ht="15.75" customHeight="1" spans="1:251">
      <c r="A2003" s="151"/>
      <c r="C2003" s="121"/>
      <c r="D2003" s="116"/>
      <c r="E2003" s="116"/>
      <c r="F2003" s="88"/>
      <c r="IM2003"/>
      <c r="IN2003"/>
      <c r="IO2003"/>
      <c r="IP2003"/>
      <c r="IQ2003"/>
    </row>
    <row r="2004" s="33" customFormat="1" ht="15.75" customHeight="1" spans="1:251">
      <c r="A2004" s="151"/>
      <c r="C2004" s="121"/>
      <c r="D2004" s="116"/>
      <c r="E2004" s="116"/>
      <c r="F2004" s="88"/>
      <c r="IM2004"/>
      <c r="IN2004"/>
      <c r="IO2004"/>
      <c r="IP2004"/>
      <c r="IQ2004"/>
    </row>
    <row r="2005" s="33" customFormat="1" ht="15.75" customHeight="1" spans="1:251">
      <c r="A2005" s="151"/>
      <c r="C2005" s="121"/>
      <c r="D2005" s="116"/>
      <c r="E2005" s="116"/>
      <c r="F2005" s="88"/>
      <c r="IM2005"/>
      <c r="IN2005"/>
      <c r="IO2005"/>
      <c r="IP2005"/>
      <c r="IQ2005"/>
    </row>
    <row r="2006" s="33" customFormat="1" ht="15.75" customHeight="1" spans="1:251">
      <c r="A2006" s="151"/>
      <c r="C2006" s="121"/>
      <c r="D2006" s="116"/>
      <c r="E2006" s="116"/>
      <c r="F2006" s="88"/>
      <c r="IM2006"/>
      <c r="IN2006"/>
      <c r="IO2006"/>
      <c r="IP2006"/>
      <c r="IQ2006"/>
    </row>
    <row r="2007" s="33" customFormat="1" ht="15.75" customHeight="1" spans="1:251">
      <c r="A2007" s="151"/>
      <c r="C2007" s="121"/>
      <c r="D2007" s="116"/>
      <c r="E2007" s="116"/>
      <c r="F2007" s="88"/>
      <c r="IM2007"/>
      <c r="IN2007"/>
      <c r="IO2007"/>
      <c r="IP2007"/>
      <c r="IQ2007"/>
    </row>
    <row r="2008" s="33" customFormat="1" ht="15.75" customHeight="1" spans="1:251">
      <c r="A2008" s="151"/>
      <c r="C2008" s="121"/>
      <c r="D2008" s="116"/>
      <c r="E2008" s="116"/>
      <c r="F2008" s="88"/>
      <c r="IM2008"/>
      <c r="IN2008"/>
      <c r="IO2008"/>
      <c r="IP2008"/>
      <c r="IQ2008"/>
    </row>
    <row r="2009" s="33" customFormat="1" ht="15.75" customHeight="1" spans="1:251">
      <c r="A2009" s="151"/>
      <c r="C2009" s="121"/>
      <c r="D2009" s="116"/>
      <c r="E2009" s="116"/>
      <c r="F2009" s="88"/>
      <c r="IM2009"/>
      <c r="IN2009"/>
      <c r="IO2009"/>
      <c r="IP2009"/>
      <c r="IQ2009"/>
    </row>
    <row r="2010" s="33" customFormat="1" ht="15.75" customHeight="1" spans="1:251">
      <c r="A2010" s="151"/>
      <c r="C2010" s="121"/>
      <c r="D2010" s="116"/>
      <c r="E2010" s="116"/>
      <c r="F2010" s="88"/>
      <c r="IM2010"/>
      <c r="IN2010"/>
      <c r="IO2010"/>
      <c r="IP2010"/>
      <c r="IQ2010"/>
    </row>
    <row r="2011" s="33" customFormat="1" ht="15.75" customHeight="1" spans="1:251">
      <c r="A2011" s="151"/>
      <c r="C2011" s="121"/>
      <c r="D2011" s="116"/>
      <c r="E2011" s="116"/>
      <c r="F2011" s="88"/>
      <c r="IM2011"/>
      <c r="IN2011"/>
      <c r="IO2011"/>
      <c r="IP2011"/>
      <c r="IQ2011"/>
    </row>
    <row r="2012" s="33" customFormat="1" ht="15.75" customHeight="1" spans="1:251">
      <c r="A2012" s="151"/>
      <c r="C2012" s="121"/>
      <c r="D2012" s="116"/>
      <c r="E2012" s="116"/>
      <c r="F2012" s="88"/>
      <c r="IM2012"/>
      <c r="IN2012"/>
      <c r="IO2012"/>
      <c r="IP2012"/>
      <c r="IQ2012"/>
    </row>
    <row r="2013" s="33" customFormat="1" ht="15.75" customHeight="1" spans="1:251">
      <c r="A2013" s="151"/>
      <c r="C2013" s="121"/>
      <c r="D2013" s="116"/>
      <c r="E2013" s="116"/>
      <c r="F2013" s="88"/>
      <c r="IM2013"/>
      <c r="IN2013"/>
      <c r="IO2013"/>
      <c r="IP2013"/>
      <c r="IQ2013"/>
    </row>
    <row r="2014" s="33" customFormat="1" ht="15.75" customHeight="1" spans="1:251">
      <c r="A2014" s="151"/>
      <c r="C2014" s="121"/>
      <c r="D2014" s="116"/>
      <c r="E2014" s="116"/>
      <c r="F2014" s="88"/>
      <c r="IM2014"/>
      <c r="IN2014"/>
      <c r="IO2014"/>
      <c r="IP2014"/>
      <c r="IQ2014"/>
    </row>
    <row r="2015" s="33" customFormat="1" ht="15.75" customHeight="1" spans="1:251">
      <c r="A2015" s="151"/>
      <c r="C2015" s="121"/>
      <c r="D2015" s="116"/>
      <c r="E2015" s="116"/>
      <c r="F2015" s="88"/>
      <c r="IM2015"/>
      <c r="IN2015"/>
      <c r="IO2015"/>
      <c r="IP2015"/>
      <c r="IQ2015"/>
    </row>
    <row r="2016" s="33" customFormat="1" ht="15.75" customHeight="1" spans="1:251">
      <c r="A2016" s="151"/>
      <c r="C2016" s="121"/>
      <c r="D2016" s="116"/>
      <c r="E2016" s="116"/>
      <c r="F2016" s="88"/>
      <c r="IM2016"/>
      <c r="IN2016"/>
      <c r="IO2016"/>
      <c r="IP2016"/>
      <c r="IQ2016"/>
    </row>
    <row r="2017" s="33" customFormat="1" ht="15.75" customHeight="1" spans="1:251">
      <c r="A2017" s="151"/>
      <c r="C2017" s="121"/>
      <c r="D2017" s="116"/>
      <c r="E2017" s="116"/>
      <c r="F2017" s="88"/>
      <c r="IM2017"/>
      <c r="IN2017"/>
      <c r="IO2017"/>
      <c r="IP2017"/>
      <c r="IQ2017"/>
    </row>
    <row r="2018" s="33" customFormat="1" ht="15.75" customHeight="1" spans="1:251">
      <c r="A2018" s="151"/>
      <c r="C2018" s="121"/>
      <c r="D2018" s="116"/>
      <c r="E2018" s="116"/>
      <c r="F2018" s="88"/>
      <c r="IM2018"/>
      <c r="IN2018"/>
      <c r="IO2018"/>
      <c r="IP2018"/>
      <c r="IQ2018"/>
    </row>
    <row r="2019" s="33" customFormat="1" ht="15.75" customHeight="1" spans="1:251">
      <c r="A2019" s="151"/>
      <c r="C2019" s="121"/>
      <c r="D2019" s="116"/>
      <c r="E2019" s="116"/>
      <c r="F2019" s="88"/>
      <c r="IM2019"/>
      <c r="IN2019"/>
      <c r="IO2019"/>
      <c r="IP2019"/>
      <c r="IQ2019"/>
    </row>
    <row r="2020" s="33" customFormat="1" ht="15.75" customHeight="1" spans="1:251">
      <c r="A2020" s="151"/>
      <c r="C2020" s="121"/>
      <c r="D2020" s="116"/>
      <c r="E2020" s="116"/>
      <c r="F2020" s="88"/>
      <c r="IM2020"/>
      <c r="IN2020"/>
      <c r="IO2020"/>
      <c r="IP2020"/>
      <c r="IQ2020"/>
    </row>
    <row r="2021" s="33" customFormat="1" ht="15.75" customHeight="1" spans="1:251">
      <c r="A2021" s="151"/>
      <c r="C2021" s="121"/>
      <c r="D2021" s="116"/>
      <c r="E2021" s="116"/>
      <c r="F2021" s="88"/>
      <c r="IM2021"/>
      <c r="IN2021"/>
      <c r="IO2021"/>
      <c r="IP2021"/>
      <c r="IQ2021"/>
    </row>
    <row r="2022" s="33" customFormat="1" ht="15.75" customHeight="1" spans="1:251">
      <c r="A2022" s="151"/>
      <c r="C2022" s="121"/>
      <c r="D2022" s="116"/>
      <c r="E2022" s="116"/>
      <c r="F2022" s="88"/>
      <c r="IM2022"/>
      <c r="IN2022"/>
      <c r="IO2022"/>
      <c r="IP2022"/>
      <c r="IQ2022"/>
    </row>
    <row r="2023" s="33" customFormat="1" ht="15.75" customHeight="1" spans="1:251">
      <c r="A2023" s="151"/>
      <c r="C2023" s="121"/>
      <c r="D2023" s="116"/>
      <c r="E2023" s="116"/>
      <c r="F2023" s="88"/>
      <c r="IM2023"/>
      <c r="IN2023"/>
      <c r="IO2023"/>
      <c r="IP2023"/>
      <c r="IQ2023"/>
    </row>
    <row r="2024" s="33" customFormat="1" ht="15.75" customHeight="1" spans="1:251">
      <c r="A2024" s="151"/>
      <c r="C2024" s="121"/>
      <c r="D2024" s="116"/>
      <c r="E2024" s="116"/>
      <c r="F2024" s="88"/>
      <c r="IM2024"/>
      <c r="IN2024"/>
      <c r="IO2024"/>
      <c r="IP2024"/>
      <c r="IQ2024"/>
    </row>
    <row r="2025" s="33" customFormat="1" ht="15.75" customHeight="1" spans="1:251">
      <c r="A2025" s="151"/>
      <c r="C2025" s="121"/>
      <c r="D2025" s="116"/>
      <c r="E2025" s="116"/>
      <c r="F2025" s="88"/>
      <c r="IM2025"/>
      <c r="IN2025"/>
      <c r="IO2025"/>
      <c r="IP2025"/>
      <c r="IQ2025"/>
    </row>
    <row r="2026" s="33" customFormat="1" ht="15.75" customHeight="1" spans="1:251">
      <c r="A2026" s="151"/>
      <c r="C2026" s="121"/>
      <c r="D2026" s="116"/>
      <c r="E2026" s="116"/>
      <c r="F2026" s="88"/>
      <c r="IM2026"/>
      <c r="IN2026"/>
      <c r="IO2026"/>
      <c r="IP2026"/>
      <c r="IQ2026"/>
    </row>
    <row r="2027" s="33" customFormat="1" ht="15.75" customHeight="1" spans="1:251">
      <c r="A2027" s="151"/>
      <c r="C2027" s="121"/>
      <c r="D2027" s="116"/>
      <c r="E2027" s="116"/>
      <c r="F2027" s="88"/>
      <c r="IM2027"/>
      <c r="IN2027"/>
      <c r="IO2027"/>
      <c r="IP2027"/>
      <c r="IQ2027"/>
    </row>
    <row r="2028" s="33" customFormat="1" ht="15.75" customHeight="1" spans="1:251">
      <c r="A2028" s="151"/>
      <c r="C2028" s="121"/>
      <c r="D2028" s="116"/>
      <c r="E2028" s="116"/>
      <c r="F2028" s="88"/>
      <c r="IM2028"/>
      <c r="IN2028"/>
      <c r="IO2028"/>
      <c r="IP2028"/>
      <c r="IQ2028"/>
    </row>
    <row r="2029" s="33" customFormat="1" ht="15.75" customHeight="1" spans="1:251">
      <c r="A2029" s="151"/>
      <c r="C2029" s="121"/>
      <c r="D2029" s="116"/>
      <c r="E2029" s="116"/>
      <c r="F2029" s="88"/>
      <c r="IM2029"/>
      <c r="IN2029"/>
      <c r="IO2029"/>
      <c r="IP2029"/>
      <c r="IQ2029"/>
    </row>
    <row r="2030" s="33" customFormat="1" ht="15.75" customHeight="1" spans="1:251">
      <c r="A2030" s="151"/>
      <c r="C2030" s="121"/>
      <c r="D2030" s="116"/>
      <c r="E2030" s="116"/>
      <c r="F2030" s="88"/>
      <c r="IM2030"/>
      <c r="IN2030"/>
      <c r="IO2030"/>
      <c r="IP2030"/>
      <c r="IQ2030"/>
    </row>
    <row r="2031" s="33" customFormat="1" ht="15.75" customHeight="1" spans="1:251">
      <c r="A2031" s="151"/>
      <c r="C2031" s="121"/>
      <c r="D2031" s="116"/>
      <c r="E2031" s="116"/>
      <c r="F2031" s="88"/>
      <c r="IM2031"/>
      <c r="IN2031"/>
      <c r="IO2031"/>
      <c r="IP2031"/>
      <c r="IQ2031"/>
    </row>
    <row r="2032" s="33" customFormat="1" ht="15.75" customHeight="1" spans="1:251">
      <c r="A2032" s="151"/>
      <c r="C2032" s="121"/>
      <c r="D2032" s="116"/>
      <c r="E2032" s="116"/>
      <c r="F2032" s="88"/>
      <c r="IM2032"/>
      <c r="IN2032"/>
      <c r="IO2032"/>
      <c r="IP2032"/>
      <c r="IQ2032"/>
    </row>
    <row r="2033" s="33" customFormat="1" ht="15.75" customHeight="1" spans="1:251">
      <c r="A2033" s="151"/>
      <c r="C2033" s="121"/>
      <c r="D2033" s="116"/>
      <c r="E2033" s="116"/>
      <c r="F2033" s="88"/>
      <c r="IM2033"/>
      <c r="IN2033"/>
      <c r="IO2033"/>
      <c r="IP2033"/>
      <c r="IQ2033"/>
    </row>
    <row r="2034" s="33" customFormat="1" ht="15.75" customHeight="1" spans="1:251">
      <c r="A2034" s="151"/>
      <c r="C2034" s="121"/>
      <c r="D2034" s="116"/>
      <c r="E2034" s="116"/>
      <c r="F2034" s="88"/>
      <c r="IM2034"/>
      <c r="IN2034"/>
      <c r="IO2034"/>
      <c r="IP2034"/>
      <c r="IQ2034"/>
    </row>
    <row r="2035" s="33" customFormat="1" ht="15.75" customHeight="1" spans="1:251">
      <c r="A2035" s="151"/>
      <c r="C2035" s="121"/>
      <c r="D2035" s="116"/>
      <c r="E2035" s="116"/>
      <c r="F2035" s="88"/>
      <c r="IM2035"/>
      <c r="IN2035"/>
      <c r="IO2035"/>
      <c r="IP2035"/>
      <c r="IQ2035"/>
    </row>
    <row r="2036" s="33" customFormat="1" ht="15.75" customHeight="1" spans="1:251">
      <c r="A2036" s="151"/>
      <c r="C2036" s="121"/>
      <c r="D2036" s="116"/>
      <c r="E2036" s="116"/>
      <c r="F2036" s="88"/>
      <c r="IM2036"/>
      <c r="IN2036"/>
      <c r="IO2036"/>
      <c r="IP2036"/>
      <c r="IQ2036"/>
    </row>
    <row r="2037" s="33" customFormat="1" ht="15.75" customHeight="1" spans="1:251">
      <c r="A2037" s="151"/>
      <c r="C2037" s="121"/>
      <c r="D2037" s="116"/>
      <c r="E2037" s="116"/>
      <c r="F2037" s="88"/>
      <c r="IM2037"/>
      <c r="IN2037"/>
      <c r="IO2037"/>
      <c r="IP2037"/>
      <c r="IQ2037"/>
    </row>
    <row r="2038" s="33" customFormat="1" ht="15.75" customHeight="1" spans="1:251">
      <c r="A2038" s="151"/>
      <c r="C2038" s="121"/>
      <c r="D2038" s="116"/>
      <c r="E2038" s="116"/>
      <c r="F2038" s="88"/>
      <c r="IM2038"/>
      <c r="IN2038"/>
      <c r="IO2038"/>
      <c r="IP2038"/>
      <c r="IQ2038"/>
    </row>
    <row r="2039" s="33" customFormat="1" ht="15.75" customHeight="1" spans="1:251">
      <c r="A2039" s="151"/>
      <c r="C2039" s="121"/>
      <c r="D2039" s="116"/>
      <c r="E2039" s="116"/>
      <c r="F2039" s="88"/>
      <c r="IM2039"/>
      <c r="IN2039"/>
      <c r="IO2039"/>
      <c r="IP2039"/>
      <c r="IQ2039"/>
    </row>
    <row r="2040" s="33" customFormat="1" ht="15.75" customHeight="1" spans="1:251">
      <c r="A2040" s="151"/>
      <c r="C2040" s="121"/>
      <c r="D2040" s="116"/>
      <c r="E2040" s="116"/>
      <c r="F2040" s="88"/>
      <c r="IM2040"/>
      <c r="IN2040"/>
      <c r="IO2040"/>
      <c r="IP2040"/>
      <c r="IQ2040"/>
    </row>
    <row r="2041" s="33" customFormat="1" ht="15.75" customHeight="1" spans="1:251">
      <c r="A2041" s="151"/>
      <c r="C2041" s="121"/>
      <c r="D2041" s="116"/>
      <c r="E2041" s="116"/>
      <c r="F2041" s="88"/>
      <c r="IM2041"/>
      <c r="IN2041"/>
      <c r="IO2041"/>
      <c r="IP2041"/>
      <c r="IQ2041"/>
    </row>
    <row r="2042" s="33" customFormat="1" ht="15.75" customHeight="1" spans="1:251">
      <c r="A2042" s="151"/>
      <c r="C2042" s="121"/>
      <c r="D2042" s="116"/>
      <c r="E2042" s="116"/>
      <c r="F2042" s="88"/>
      <c r="IM2042"/>
      <c r="IN2042"/>
      <c r="IO2042"/>
      <c r="IP2042"/>
      <c r="IQ2042"/>
    </row>
    <row r="2043" s="33" customFormat="1" ht="15.75" customHeight="1" spans="1:251">
      <c r="A2043" s="151"/>
      <c r="C2043" s="121"/>
      <c r="D2043" s="116"/>
      <c r="E2043" s="116"/>
      <c r="F2043" s="88"/>
      <c r="IM2043"/>
      <c r="IN2043"/>
      <c r="IO2043"/>
      <c r="IP2043"/>
      <c r="IQ2043"/>
    </row>
    <row r="2044" s="33" customFormat="1" ht="15.75" customHeight="1" spans="1:251">
      <c r="A2044" s="151"/>
      <c r="C2044" s="121"/>
      <c r="D2044" s="116"/>
      <c r="E2044" s="116"/>
      <c r="F2044" s="88"/>
      <c r="IM2044"/>
      <c r="IN2044"/>
      <c r="IO2044"/>
      <c r="IP2044"/>
      <c r="IQ2044"/>
    </row>
    <row r="2045" s="33" customFormat="1" ht="15.75" customHeight="1" spans="1:251">
      <c r="A2045" s="151"/>
      <c r="C2045" s="121"/>
      <c r="D2045" s="116"/>
      <c r="E2045" s="116"/>
      <c r="F2045" s="88"/>
      <c r="IM2045"/>
      <c r="IN2045"/>
      <c r="IO2045"/>
      <c r="IP2045"/>
      <c r="IQ2045"/>
    </row>
    <row r="2046" s="33" customFormat="1" ht="15.75" customHeight="1" spans="1:251">
      <c r="A2046" s="151"/>
      <c r="C2046" s="121"/>
      <c r="D2046" s="116"/>
      <c r="E2046" s="116"/>
      <c r="F2046" s="88"/>
      <c r="IM2046"/>
      <c r="IN2046"/>
      <c r="IO2046"/>
      <c r="IP2046"/>
      <c r="IQ2046"/>
    </row>
    <row r="2047" s="33" customFormat="1" ht="15.75" customHeight="1" spans="1:251">
      <c r="A2047" s="151"/>
      <c r="C2047" s="121"/>
      <c r="D2047" s="116"/>
      <c r="E2047" s="116"/>
      <c r="F2047" s="88"/>
      <c r="IM2047"/>
      <c r="IN2047"/>
      <c r="IO2047"/>
      <c r="IP2047"/>
      <c r="IQ2047"/>
    </row>
    <row r="2048" s="33" customFormat="1" ht="15.75" customHeight="1" spans="1:251">
      <c r="A2048" s="151"/>
      <c r="C2048" s="121"/>
      <c r="D2048" s="116"/>
      <c r="E2048" s="116"/>
      <c r="F2048" s="88"/>
      <c r="IM2048"/>
      <c r="IN2048"/>
      <c r="IO2048"/>
      <c r="IP2048"/>
      <c r="IQ2048"/>
    </row>
    <row r="2049" s="33" customFormat="1" ht="15.75" customHeight="1" spans="1:251">
      <c r="A2049" s="151"/>
      <c r="C2049" s="121"/>
      <c r="D2049" s="116"/>
      <c r="E2049" s="116"/>
      <c r="F2049" s="88"/>
      <c r="IM2049"/>
      <c r="IN2049"/>
      <c r="IO2049"/>
      <c r="IP2049"/>
      <c r="IQ2049"/>
    </row>
    <row r="2050" s="33" customFormat="1" ht="15.75" customHeight="1" spans="1:251">
      <c r="A2050" s="151"/>
      <c r="C2050" s="121"/>
      <c r="D2050" s="116"/>
      <c r="E2050" s="116"/>
      <c r="F2050" s="88"/>
      <c r="IM2050"/>
      <c r="IN2050"/>
      <c r="IO2050"/>
      <c r="IP2050"/>
      <c r="IQ2050"/>
    </row>
    <row r="2051" s="33" customFormat="1" ht="15.75" customHeight="1" spans="1:251">
      <c r="A2051" s="151"/>
      <c r="C2051" s="121"/>
      <c r="D2051" s="116"/>
      <c r="E2051" s="116"/>
      <c r="F2051" s="88"/>
      <c r="IM2051"/>
      <c r="IN2051"/>
      <c r="IO2051"/>
      <c r="IP2051"/>
      <c r="IQ2051"/>
    </row>
    <row r="2052" s="33" customFormat="1" ht="15.75" customHeight="1" spans="1:251">
      <c r="A2052" s="151"/>
      <c r="C2052" s="121"/>
      <c r="D2052" s="116"/>
      <c r="E2052" s="116"/>
      <c r="F2052" s="88"/>
      <c r="IM2052"/>
      <c r="IN2052"/>
      <c r="IO2052"/>
      <c r="IP2052"/>
      <c r="IQ2052"/>
    </row>
    <row r="2053" s="33" customFormat="1" ht="15.75" customHeight="1" spans="1:251">
      <c r="A2053" s="151"/>
      <c r="C2053" s="121"/>
      <c r="D2053" s="116"/>
      <c r="E2053" s="116"/>
      <c r="F2053" s="88"/>
      <c r="IM2053"/>
      <c r="IN2053"/>
      <c r="IO2053"/>
      <c r="IP2053"/>
      <c r="IQ2053"/>
    </row>
    <row r="2054" s="33" customFormat="1" ht="15.75" customHeight="1" spans="1:251">
      <c r="A2054" s="151"/>
      <c r="C2054" s="121"/>
      <c r="D2054" s="116"/>
      <c r="E2054" s="116"/>
      <c r="F2054" s="88"/>
      <c r="IM2054"/>
      <c r="IN2054"/>
      <c r="IO2054"/>
      <c r="IP2054"/>
      <c r="IQ2054"/>
    </row>
    <row r="2055" s="33" customFormat="1" ht="15.75" customHeight="1" spans="1:251">
      <c r="A2055" s="151"/>
      <c r="C2055" s="121"/>
      <c r="D2055" s="116"/>
      <c r="E2055" s="116"/>
      <c r="F2055" s="88"/>
      <c r="IM2055"/>
      <c r="IN2055"/>
      <c r="IO2055"/>
      <c r="IP2055"/>
      <c r="IQ2055"/>
    </row>
    <row r="2056" s="33" customFormat="1" ht="15.75" customHeight="1" spans="1:251">
      <c r="A2056" s="151"/>
      <c r="C2056" s="121"/>
      <c r="D2056" s="116"/>
      <c r="E2056" s="116"/>
      <c r="F2056" s="88"/>
      <c r="IM2056"/>
      <c r="IN2056"/>
      <c r="IO2056"/>
      <c r="IP2056"/>
      <c r="IQ2056"/>
    </row>
    <row r="2057" s="33" customFormat="1" ht="15.75" customHeight="1" spans="1:251">
      <c r="A2057" s="151"/>
      <c r="C2057" s="121"/>
      <c r="D2057" s="116"/>
      <c r="E2057" s="116"/>
      <c r="F2057" s="88"/>
      <c r="IM2057"/>
      <c r="IN2057"/>
      <c r="IO2057"/>
      <c r="IP2057"/>
      <c r="IQ2057"/>
    </row>
    <row r="2058" s="33" customFormat="1" ht="15.75" customHeight="1" spans="1:251">
      <c r="A2058" s="151"/>
      <c r="C2058" s="121"/>
      <c r="D2058" s="116"/>
      <c r="E2058" s="116"/>
      <c r="F2058" s="88"/>
      <c r="IM2058"/>
      <c r="IN2058"/>
      <c r="IO2058"/>
      <c r="IP2058"/>
      <c r="IQ2058"/>
    </row>
    <row r="2059" s="33" customFormat="1" ht="15.75" customHeight="1" spans="1:251">
      <c r="A2059" s="151"/>
      <c r="C2059" s="121"/>
      <c r="D2059" s="116"/>
      <c r="E2059" s="116"/>
      <c r="F2059" s="88"/>
      <c r="IM2059"/>
      <c r="IN2059"/>
      <c r="IO2059"/>
      <c r="IP2059"/>
      <c r="IQ2059"/>
    </row>
    <row r="2060" s="33" customFormat="1" ht="15.75" customHeight="1" spans="1:251">
      <c r="A2060" s="151"/>
      <c r="C2060" s="121"/>
      <c r="D2060" s="116"/>
      <c r="E2060" s="116"/>
      <c r="F2060" s="88"/>
      <c r="IM2060"/>
      <c r="IN2060"/>
      <c r="IO2060"/>
      <c r="IP2060"/>
      <c r="IQ2060"/>
    </row>
    <row r="2061" s="33" customFormat="1" ht="15.75" customHeight="1" spans="1:251">
      <c r="A2061" s="151"/>
      <c r="C2061" s="121"/>
      <c r="D2061" s="116"/>
      <c r="E2061" s="116"/>
      <c r="F2061" s="88"/>
      <c r="IM2061"/>
      <c r="IN2061"/>
      <c r="IO2061"/>
      <c r="IP2061"/>
      <c r="IQ2061"/>
    </row>
    <row r="2062" s="33" customFormat="1" ht="15.75" customHeight="1" spans="1:251">
      <c r="A2062" s="151"/>
      <c r="C2062" s="121"/>
      <c r="D2062" s="116"/>
      <c r="E2062" s="116"/>
      <c r="F2062" s="88"/>
      <c r="IM2062"/>
      <c r="IN2062"/>
      <c r="IO2062"/>
      <c r="IP2062"/>
      <c r="IQ2062"/>
    </row>
    <row r="2063" s="33" customFormat="1" ht="15.75" customHeight="1" spans="1:251">
      <c r="A2063" s="151"/>
      <c r="C2063" s="121"/>
      <c r="D2063" s="116"/>
      <c r="E2063" s="116"/>
      <c r="F2063" s="88"/>
      <c r="IM2063"/>
      <c r="IN2063"/>
      <c r="IO2063"/>
      <c r="IP2063"/>
      <c r="IQ2063"/>
    </row>
    <row r="2064" s="33" customFormat="1" ht="15.75" customHeight="1" spans="1:251">
      <c r="A2064" s="151"/>
      <c r="C2064" s="121"/>
      <c r="D2064" s="116"/>
      <c r="E2064" s="116"/>
      <c r="F2064" s="88"/>
      <c r="IM2064"/>
      <c r="IN2064"/>
      <c r="IO2064"/>
      <c r="IP2064"/>
      <c r="IQ2064"/>
    </row>
    <row r="2065" s="33" customFormat="1" ht="15.75" customHeight="1" spans="1:251">
      <c r="A2065" s="151"/>
      <c r="C2065" s="121"/>
      <c r="D2065" s="116"/>
      <c r="E2065" s="116"/>
      <c r="F2065" s="88"/>
      <c r="IM2065"/>
      <c r="IN2065"/>
      <c r="IO2065"/>
      <c r="IP2065"/>
      <c r="IQ2065"/>
    </row>
    <row r="2066" s="33" customFormat="1" ht="15.75" customHeight="1" spans="1:251">
      <c r="A2066" s="151"/>
      <c r="C2066" s="121"/>
      <c r="D2066" s="116"/>
      <c r="E2066" s="116"/>
      <c r="F2066" s="88"/>
      <c r="IM2066"/>
      <c r="IN2066"/>
      <c r="IO2066"/>
      <c r="IP2066"/>
      <c r="IQ2066"/>
    </row>
    <row r="2067" s="33" customFormat="1" ht="15.75" customHeight="1" spans="1:251">
      <c r="A2067" s="151"/>
      <c r="C2067" s="121"/>
      <c r="D2067" s="116"/>
      <c r="E2067" s="116"/>
      <c r="F2067" s="88"/>
      <c r="IM2067"/>
      <c r="IN2067"/>
      <c r="IO2067"/>
      <c r="IP2067"/>
      <c r="IQ2067"/>
    </row>
    <row r="2068" s="33" customFormat="1" ht="15.75" customHeight="1" spans="1:251">
      <c r="A2068" s="151"/>
      <c r="C2068" s="121"/>
      <c r="D2068" s="116"/>
      <c r="E2068" s="116"/>
      <c r="F2068" s="88"/>
      <c r="IM2068"/>
      <c r="IN2068"/>
      <c r="IO2068"/>
      <c r="IP2068"/>
      <c r="IQ2068"/>
    </row>
    <row r="2069" s="33" customFormat="1" ht="15.75" customHeight="1" spans="1:251">
      <c r="A2069" s="151"/>
      <c r="C2069" s="121"/>
      <c r="D2069" s="116"/>
      <c r="E2069" s="116"/>
      <c r="F2069" s="88"/>
      <c r="IM2069"/>
      <c r="IN2069"/>
      <c r="IO2069"/>
      <c r="IP2069"/>
      <c r="IQ2069"/>
    </row>
    <row r="2070" s="33" customFormat="1" ht="15.75" customHeight="1" spans="1:251">
      <c r="A2070" s="151"/>
      <c r="C2070" s="121"/>
      <c r="D2070" s="116"/>
      <c r="E2070" s="116"/>
      <c r="F2070" s="88"/>
      <c r="IM2070"/>
      <c r="IN2070"/>
      <c r="IO2070"/>
      <c r="IP2070"/>
      <c r="IQ2070"/>
    </row>
    <row r="2071" s="33" customFormat="1" ht="15.75" customHeight="1" spans="1:251">
      <c r="A2071" s="151"/>
      <c r="C2071" s="121"/>
      <c r="D2071" s="116"/>
      <c r="E2071" s="116"/>
      <c r="F2071" s="88"/>
      <c r="IM2071"/>
      <c r="IN2071"/>
      <c r="IO2071"/>
      <c r="IP2071"/>
      <c r="IQ2071"/>
    </row>
    <row r="2072" s="33" customFormat="1" ht="15.75" customHeight="1" spans="1:251">
      <c r="A2072" s="151"/>
      <c r="C2072" s="121"/>
      <c r="D2072" s="116"/>
      <c r="E2072" s="116"/>
      <c r="F2072" s="88"/>
      <c r="IM2072"/>
      <c r="IN2072"/>
      <c r="IO2072"/>
      <c r="IP2072"/>
      <c r="IQ2072"/>
    </row>
    <row r="2073" s="33" customFormat="1" ht="15.75" customHeight="1" spans="1:251">
      <c r="A2073" s="151"/>
      <c r="C2073" s="121"/>
      <c r="D2073" s="116"/>
      <c r="E2073" s="116"/>
      <c r="F2073" s="88"/>
      <c r="IM2073"/>
      <c r="IN2073"/>
      <c r="IO2073"/>
      <c r="IP2073"/>
      <c r="IQ2073"/>
    </row>
    <row r="2074" s="33" customFormat="1" ht="15.75" customHeight="1" spans="1:251">
      <c r="A2074" s="151"/>
      <c r="C2074" s="121"/>
      <c r="D2074" s="116"/>
      <c r="E2074" s="116"/>
      <c r="F2074" s="88"/>
      <c r="IM2074"/>
      <c r="IN2074"/>
      <c r="IO2074"/>
      <c r="IP2074"/>
      <c r="IQ2074"/>
    </row>
    <row r="2075" s="33" customFormat="1" ht="15.75" customHeight="1" spans="1:251">
      <c r="A2075" s="151"/>
      <c r="C2075" s="121"/>
      <c r="D2075" s="116"/>
      <c r="E2075" s="116"/>
      <c r="F2075" s="88"/>
      <c r="IM2075"/>
      <c r="IN2075"/>
      <c r="IO2075"/>
      <c r="IP2075"/>
      <c r="IQ2075"/>
    </row>
    <row r="2076" s="33" customFormat="1" ht="15.75" customHeight="1" spans="1:251">
      <c r="A2076" s="151"/>
      <c r="C2076" s="121"/>
      <c r="D2076" s="116"/>
      <c r="E2076" s="116"/>
      <c r="F2076" s="88"/>
      <c r="IM2076"/>
      <c r="IN2076"/>
      <c r="IO2076"/>
      <c r="IP2076"/>
      <c r="IQ2076"/>
    </row>
    <row r="2077" s="33" customFormat="1" ht="15.75" customHeight="1" spans="1:251">
      <c r="A2077" s="151"/>
      <c r="C2077" s="121"/>
      <c r="D2077" s="116"/>
      <c r="E2077" s="116"/>
      <c r="F2077" s="88"/>
      <c r="IM2077"/>
      <c r="IN2077"/>
      <c r="IO2077"/>
      <c r="IP2077"/>
      <c r="IQ2077"/>
    </row>
    <row r="2078" s="33" customFormat="1" ht="15.75" customHeight="1" spans="1:251">
      <c r="A2078" s="151"/>
      <c r="C2078" s="121"/>
      <c r="D2078" s="116"/>
      <c r="E2078" s="116"/>
      <c r="F2078" s="88"/>
      <c r="IM2078"/>
      <c r="IN2078"/>
      <c r="IO2078"/>
      <c r="IP2078"/>
      <c r="IQ2078"/>
    </row>
    <row r="2079" s="33" customFormat="1" ht="15.75" customHeight="1" spans="1:251">
      <c r="A2079" s="151"/>
      <c r="C2079" s="121"/>
      <c r="D2079" s="116"/>
      <c r="E2079" s="116"/>
      <c r="F2079" s="88"/>
      <c r="IM2079"/>
      <c r="IN2079"/>
      <c r="IO2079"/>
      <c r="IP2079"/>
      <c r="IQ2079"/>
    </row>
    <row r="2080" s="33" customFormat="1" ht="15.75" customHeight="1" spans="1:251">
      <c r="A2080" s="151"/>
      <c r="C2080" s="121"/>
      <c r="D2080" s="116"/>
      <c r="E2080" s="116"/>
      <c r="F2080" s="88"/>
      <c r="IM2080"/>
      <c r="IN2080"/>
      <c r="IO2080"/>
      <c r="IP2080"/>
      <c r="IQ2080"/>
    </row>
    <row r="2081" s="33" customFormat="1" ht="15.75" customHeight="1" spans="1:251">
      <c r="A2081" s="151"/>
      <c r="C2081" s="121"/>
      <c r="D2081" s="116"/>
      <c r="E2081" s="116"/>
      <c r="F2081" s="88"/>
      <c r="IM2081"/>
      <c r="IN2081"/>
      <c r="IO2081"/>
      <c r="IP2081"/>
      <c r="IQ2081"/>
    </row>
    <row r="2082" s="33" customFormat="1" ht="15.75" customHeight="1" spans="1:251">
      <c r="A2082" s="151"/>
      <c r="C2082" s="121"/>
      <c r="D2082" s="116"/>
      <c r="E2082" s="116"/>
      <c r="F2082" s="88"/>
      <c r="IM2082"/>
      <c r="IN2082"/>
      <c r="IO2082"/>
      <c r="IP2082"/>
      <c r="IQ2082"/>
    </row>
    <row r="2083" s="33" customFormat="1" ht="15.75" customHeight="1" spans="1:251">
      <c r="A2083" s="151"/>
      <c r="C2083" s="121"/>
      <c r="D2083" s="116"/>
      <c r="E2083" s="116"/>
      <c r="F2083" s="88"/>
      <c r="IM2083"/>
      <c r="IN2083"/>
      <c r="IO2083"/>
      <c r="IP2083"/>
      <c r="IQ2083"/>
    </row>
    <row r="2084" s="33" customFormat="1" ht="15.75" customHeight="1" spans="1:251">
      <c r="A2084" s="151"/>
      <c r="C2084" s="121"/>
      <c r="D2084" s="116"/>
      <c r="E2084" s="116"/>
      <c r="F2084" s="88"/>
      <c r="IM2084"/>
      <c r="IN2084"/>
      <c r="IO2084"/>
      <c r="IP2084"/>
      <c r="IQ2084"/>
    </row>
    <row r="2085" s="33" customFormat="1" ht="15.75" customHeight="1" spans="1:251">
      <c r="A2085" s="151"/>
      <c r="C2085" s="121"/>
      <c r="D2085" s="116"/>
      <c r="E2085" s="116"/>
      <c r="F2085" s="88"/>
      <c r="IM2085"/>
      <c r="IN2085"/>
      <c r="IO2085"/>
      <c r="IP2085"/>
      <c r="IQ2085"/>
    </row>
    <row r="2086" s="33" customFormat="1" ht="15.75" customHeight="1" spans="1:251">
      <c r="A2086" s="151"/>
      <c r="C2086" s="121"/>
      <c r="D2086" s="116"/>
      <c r="E2086" s="116"/>
      <c r="F2086" s="88"/>
      <c r="IM2086"/>
      <c r="IN2086"/>
      <c r="IO2086"/>
      <c r="IP2086"/>
      <c r="IQ2086"/>
    </row>
    <row r="2087" s="33" customFormat="1" ht="15.75" customHeight="1" spans="1:251">
      <c r="A2087" s="151"/>
      <c r="C2087" s="121"/>
      <c r="D2087" s="116"/>
      <c r="E2087" s="116"/>
      <c r="F2087" s="88"/>
      <c r="IM2087"/>
      <c r="IN2087"/>
      <c r="IO2087"/>
      <c r="IP2087"/>
      <c r="IQ2087"/>
    </row>
    <row r="2088" s="33" customFormat="1" ht="15.75" customHeight="1" spans="1:251">
      <c r="A2088" s="151"/>
      <c r="C2088" s="121"/>
      <c r="D2088" s="116"/>
      <c r="E2088" s="116"/>
      <c r="F2088" s="88"/>
      <c r="IM2088"/>
      <c r="IN2088"/>
      <c r="IO2088"/>
      <c r="IP2088"/>
      <c r="IQ2088"/>
    </row>
    <row r="2089" s="33" customFormat="1" ht="15.75" customHeight="1" spans="1:251">
      <c r="A2089" s="151"/>
      <c r="C2089" s="121"/>
      <c r="D2089" s="116"/>
      <c r="E2089" s="116"/>
      <c r="F2089" s="88"/>
      <c r="IM2089"/>
      <c r="IN2089"/>
      <c r="IO2089"/>
      <c r="IP2089"/>
      <c r="IQ2089"/>
    </row>
    <row r="2090" s="33" customFormat="1" ht="15.75" customHeight="1" spans="1:251">
      <c r="A2090" s="151"/>
      <c r="C2090" s="121"/>
      <c r="D2090" s="116"/>
      <c r="E2090" s="116"/>
      <c r="F2090" s="88"/>
      <c r="IM2090"/>
      <c r="IN2090"/>
      <c r="IO2090"/>
      <c r="IP2090"/>
      <c r="IQ2090"/>
    </row>
    <row r="2091" s="33" customFormat="1" ht="15.75" customHeight="1" spans="1:251">
      <c r="A2091" s="151"/>
      <c r="C2091" s="121"/>
      <c r="D2091" s="116"/>
      <c r="E2091" s="116"/>
      <c r="F2091" s="88"/>
      <c r="IM2091"/>
      <c r="IN2091"/>
      <c r="IO2091"/>
      <c r="IP2091"/>
      <c r="IQ2091"/>
    </row>
    <row r="2092" s="33" customFormat="1" ht="15.75" customHeight="1" spans="1:251">
      <c r="A2092" s="151"/>
      <c r="C2092" s="121"/>
      <c r="D2092" s="116"/>
      <c r="E2092" s="116"/>
      <c r="F2092" s="88"/>
      <c r="IM2092"/>
      <c r="IN2092"/>
      <c r="IO2092"/>
      <c r="IP2092"/>
      <c r="IQ2092"/>
    </row>
    <row r="2093" s="33" customFormat="1" ht="15.75" customHeight="1" spans="1:251">
      <c r="A2093" s="151"/>
      <c r="C2093" s="121"/>
      <c r="D2093" s="116"/>
      <c r="E2093" s="116"/>
      <c r="F2093" s="88"/>
      <c r="IM2093"/>
      <c r="IN2093"/>
      <c r="IO2093"/>
      <c r="IP2093"/>
      <c r="IQ2093"/>
    </row>
    <row r="2094" s="33" customFormat="1" ht="15.75" customHeight="1" spans="1:251">
      <c r="A2094" s="151"/>
      <c r="C2094" s="121"/>
      <c r="D2094" s="116"/>
      <c r="E2094" s="116"/>
      <c r="F2094" s="88"/>
      <c r="IM2094"/>
      <c r="IN2094"/>
      <c r="IO2094"/>
      <c r="IP2094"/>
      <c r="IQ2094"/>
    </row>
    <row r="2095" s="33" customFormat="1" ht="15.75" customHeight="1" spans="1:251">
      <c r="A2095" s="151"/>
      <c r="C2095" s="121"/>
      <c r="D2095" s="116"/>
      <c r="E2095" s="116"/>
      <c r="F2095" s="88"/>
      <c r="IM2095"/>
      <c r="IN2095"/>
      <c r="IO2095"/>
      <c r="IP2095"/>
      <c r="IQ2095"/>
    </row>
    <row r="2096" s="33" customFormat="1" ht="15.75" customHeight="1" spans="1:251">
      <c r="A2096" s="151"/>
      <c r="C2096" s="121"/>
      <c r="D2096" s="116"/>
      <c r="E2096" s="116"/>
      <c r="F2096" s="88"/>
      <c r="IM2096"/>
      <c r="IN2096"/>
      <c r="IO2096"/>
      <c r="IP2096"/>
      <c r="IQ2096"/>
    </row>
    <row r="2097" s="33" customFormat="1" ht="15.75" customHeight="1" spans="1:251">
      <c r="A2097" s="151"/>
      <c r="C2097" s="121"/>
      <c r="D2097" s="116"/>
      <c r="E2097" s="116"/>
      <c r="F2097" s="88"/>
      <c r="IM2097"/>
      <c r="IN2097"/>
      <c r="IO2097"/>
      <c r="IP2097"/>
      <c r="IQ2097"/>
    </row>
    <row r="2098" s="33" customFormat="1" ht="15.75" customHeight="1" spans="1:251">
      <c r="A2098" s="151"/>
      <c r="C2098" s="121"/>
      <c r="D2098" s="116"/>
      <c r="E2098" s="116"/>
      <c r="F2098" s="88"/>
      <c r="IM2098"/>
      <c r="IN2098"/>
      <c r="IO2098"/>
      <c r="IP2098"/>
      <c r="IQ2098"/>
    </row>
    <row r="2099" s="33" customFormat="1" ht="15.75" customHeight="1" spans="1:251">
      <c r="A2099" s="151"/>
      <c r="C2099" s="121"/>
      <c r="D2099" s="116"/>
      <c r="E2099" s="116"/>
      <c r="F2099" s="88"/>
      <c r="IM2099"/>
      <c r="IN2099"/>
      <c r="IO2099"/>
      <c r="IP2099"/>
      <c r="IQ2099"/>
    </row>
    <row r="2100" s="33" customFormat="1" ht="15.75" customHeight="1" spans="1:251">
      <c r="A2100" s="151"/>
      <c r="C2100" s="121"/>
      <c r="D2100" s="116"/>
      <c r="E2100" s="116"/>
      <c r="F2100" s="88"/>
      <c r="IM2100"/>
      <c r="IN2100"/>
      <c r="IO2100"/>
      <c r="IP2100"/>
      <c r="IQ2100"/>
    </row>
    <row r="2101" s="33" customFormat="1" ht="15.75" customHeight="1" spans="1:251">
      <c r="A2101" s="151"/>
      <c r="C2101" s="121"/>
      <c r="D2101" s="116"/>
      <c r="E2101" s="116"/>
      <c r="F2101" s="88"/>
      <c r="IM2101"/>
      <c r="IN2101"/>
      <c r="IO2101"/>
      <c r="IP2101"/>
      <c r="IQ2101"/>
    </row>
    <row r="2102" s="33" customFormat="1" ht="15.75" customHeight="1" spans="1:251">
      <c r="A2102" s="151"/>
      <c r="C2102" s="121"/>
      <c r="D2102" s="116"/>
      <c r="E2102" s="116"/>
      <c r="F2102" s="88"/>
      <c r="IM2102"/>
      <c r="IN2102"/>
      <c r="IO2102"/>
      <c r="IP2102"/>
      <c r="IQ2102"/>
    </row>
    <row r="2103" s="33" customFormat="1" ht="15.75" customHeight="1" spans="1:251">
      <c r="A2103" s="151"/>
      <c r="C2103" s="121"/>
      <c r="D2103" s="116"/>
      <c r="E2103" s="116"/>
      <c r="F2103" s="88"/>
      <c r="IM2103"/>
      <c r="IN2103"/>
      <c r="IO2103"/>
      <c r="IP2103"/>
      <c r="IQ2103"/>
    </row>
    <row r="2104" s="33" customFormat="1" ht="15.75" customHeight="1" spans="1:251">
      <c r="A2104" s="151"/>
      <c r="C2104" s="121"/>
      <c r="D2104" s="116"/>
      <c r="E2104" s="116"/>
      <c r="F2104" s="88"/>
      <c r="IM2104"/>
      <c r="IN2104"/>
      <c r="IO2104"/>
      <c r="IP2104"/>
      <c r="IQ2104"/>
    </row>
    <row r="2105" s="33" customFormat="1" ht="15.75" customHeight="1" spans="1:251">
      <c r="A2105" s="151"/>
      <c r="C2105" s="121"/>
      <c r="D2105" s="116"/>
      <c r="E2105" s="116"/>
      <c r="F2105" s="88"/>
      <c r="IM2105"/>
      <c r="IN2105"/>
      <c r="IO2105"/>
      <c r="IP2105"/>
      <c r="IQ2105"/>
    </row>
    <row r="2106" s="33" customFormat="1" ht="15.75" customHeight="1" spans="1:251">
      <c r="A2106" s="151"/>
      <c r="C2106" s="121"/>
      <c r="D2106" s="116"/>
      <c r="E2106" s="116"/>
      <c r="F2106" s="88"/>
      <c r="IM2106"/>
      <c r="IN2106"/>
      <c r="IO2106"/>
      <c r="IP2106"/>
      <c r="IQ2106"/>
    </row>
    <row r="2107" s="33" customFormat="1" ht="15.75" customHeight="1" spans="1:251">
      <c r="A2107" s="151"/>
      <c r="C2107" s="121"/>
      <c r="D2107" s="116"/>
      <c r="E2107" s="116"/>
      <c r="F2107" s="88"/>
      <c r="IM2107"/>
      <c r="IN2107"/>
      <c r="IO2107"/>
      <c r="IP2107"/>
      <c r="IQ2107"/>
    </row>
    <row r="2108" s="33" customFormat="1" ht="15.75" customHeight="1" spans="1:251">
      <c r="A2108" s="151"/>
      <c r="C2108" s="121"/>
      <c r="D2108" s="116"/>
      <c r="E2108" s="116"/>
      <c r="F2108" s="88"/>
      <c r="IM2108"/>
      <c r="IN2108"/>
      <c r="IO2108"/>
      <c r="IP2108"/>
      <c r="IQ2108"/>
    </row>
    <row r="2109" s="33" customFormat="1" ht="15.75" customHeight="1" spans="1:251">
      <c r="A2109" s="151"/>
      <c r="C2109" s="121"/>
      <c r="D2109" s="116"/>
      <c r="E2109" s="116"/>
      <c r="F2109" s="88"/>
      <c r="IM2109"/>
      <c r="IN2109"/>
      <c r="IO2109"/>
      <c r="IP2109"/>
      <c r="IQ2109"/>
    </row>
    <row r="2110" s="33" customFormat="1" ht="15.75" customHeight="1" spans="1:251">
      <c r="A2110" s="151"/>
      <c r="C2110" s="121"/>
      <c r="D2110" s="116"/>
      <c r="E2110" s="116"/>
      <c r="F2110" s="88"/>
      <c r="IM2110"/>
      <c r="IN2110"/>
      <c r="IO2110"/>
      <c r="IP2110"/>
      <c r="IQ2110"/>
    </row>
    <row r="2111" s="33" customFormat="1" ht="15.75" customHeight="1" spans="1:251">
      <c r="A2111" s="151"/>
      <c r="C2111" s="121"/>
      <c r="D2111" s="116"/>
      <c r="E2111" s="116"/>
      <c r="F2111" s="88"/>
      <c r="IM2111"/>
      <c r="IN2111"/>
      <c r="IO2111"/>
      <c r="IP2111"/>
      <c r="IQ2111"/>
    </row>
    <row r="2112" s="33" customFormat="1" ht="15.75" customHeight="1" spans="1:251">
      <c r="A2112" s="151"/>
      <c r="C2112" s="121"/>
      <c r="D2112" s="116"/>
      <c r="E2112" s="116"/>
      <c r="F2112" s="88"/>
      <c r="IM2112"/>
      <c r="IN2112"/>
      <c r="IO2112"/>
      <c r="IP2112"/>
      <c r="IQ2112"/>
    </row>
    <row r="2113" s="33" customFormat="1" ht="15.75" customHeight="1" spans="1:251">
      <c r="A2113" s="151"/>
      <c r="C2113" s="121"/>
      <c r="D2113" s="116"/>
      <c r="E2113" s="116"/>
      <c r="F2113" s="88"/>
      <c r="IM2113"/>
      <c r="IN2113"/>
      <c r="IO2113"/>
      <c r="IP2113"/>
      <c r="IQ2113"/>
    </row>
    <row r="2114" s="33" customFormat="1" ht="15.75" customHeight="1" spans="1:251">
      <c r="A2114" s="151"/>
      <c r="C2114" s="121"/>
      <c r="D2114" s="116"/>
      <c r="E2114" s="116"/>
      <c r="F2114" s="88"/>
      <c r="IM2114"/>
      <c r="IN2114"/>
      <c r="IO2114"/>
      <c r="IP2114"/>
      <c r="IQ2114"/>
    </row>
    <row r="2115" s="33" customFormat="1" ht="15.75" customHeight="1" spans="1:251">
      <c r="A2115" s="151"/>
      <c r="C2115" s="121"/>
      <c r="D2115" s="116"/>
      <c r="E2115" s="116"/>
      <c r="F2115" s="88"/>
      <c r="IM2115"/>
      <c r="IN2115"/>
      <c r="IO2115"/>
      <c r="IP2115"/>
      <c r="IQ2115"/>
    </row>
    <row r="2116" s="33" customFormat="1" ht="15.75" customHeight="1" spans="1:251">
      <c r="A2116" s="151"/>
      <c r="C2116" s="121"/>
      <c r="D2116" s="116"/>
      <c r="E2116" s="116"/>
      <c r="F2116" s="88"/>
      <c r="IM2116"/>
      <c r="IN2116"/>
      <c r="IO2116"/>
      <c r="IP2116"/>
      <c r="IQ2116"/>
    </row>
    <row r="2117" s="33" customFormat="1" ht="15.75" customHeight="1" spans="1:251">
      <c r="A2117" s="151"/>
      <c r="C2117" s="121"/>
      <c r="D2117" s="116"/>
      <c r="E2117" s="116"/>
      <c r="F2117" s="88"/>
      <c r="IM2117"/>
      <c r="IN2117"/>
      <c r="IO2117"/>
      <c r="IP2117"/>
      <c r="IQ2117"/>
    </row>
    <row r="2118" s="33" customFormat="1" ht="15.75" customHeight="1" spans="1:251">
      <c r="A2118" s="151"/>
      <c r="C2118" s="121"/>
      <c r="D2118" s="116"/>
      <c r="E2118" s="116"/>
      <c r="F2118" s="88"/>
      <c r="IM2118"/>
      <c r="IN2118"/>
      <c r="IO2118"/>
      <c r="IP2118"/>
      <c r="IQ2118"/>
    </row>
    <row r="2119" s="33" customFormat="1" ht="15.75" customHeight="1" spans="1:251">
      <c r="A2119" s="151"/>
      <c r="C2119" s="121"/>
      <c r="D2119" s="116"/>
      <c r="E2119" s="116"/>
      <c r="F2119" s="88"/>
      <c r="IM2119"/>
      <c r="IN2119"/>
      <c r="IO2119"/>
      <c r="IP2119"/>
      <c r="IQ2119"/>
    </row>
    <row r="2120" s="33" customFormat="1" ht="15.75" customHeight="1" spans="1:251">
      <c r="A2120" s="151"/>
      <c r="C2120" s="121"/>
      <c r="D2120" s="116"/>
      <c r="E2120" s="116"/>
      <c r="F2120" s="88"/>
      <c r="IM2120"/>
      <c r="IN2120"/>
      <c r="IO2120"/>
      <c r="IP2120"/>
      <c r="IQ2120"/>
    </row>
    <row r="2121" s="33" customFormat="1" ht="15.75" customHeight="1" spans="1:251">
      <c r="A2121" s="151"/>
      <c r="C2121" s="121"/>
      <c r="D2121" s="116"/>
      <c r="E2121" s="116"/>
      <c r="F2121" s="88"/>
      <c r="IM2121"/>
      <c r="IN2121"/>
      <c r="IO2121"/>
      <c r="IP2121"/>
      <c r="IQ2121"/>
    </row>
    <row r="2122" s="33" customFormat="1" ht="15.75" customHeight="1" spans="1:251">
      <c r="A2122" s="151"/>
      <c r="C2122" s="121"/>
      <c r="D2122" s="116"/>
      <c r="E2122" s="116"/>
      <c r="F2122" s="88"/>
      <c r="IM2122"/>
      <c r="IN2122"/>
      <c r="IO2122"/>
      <c r="IP2122"/>
      <c r="IQ2122"/>
    </row>
    <row r="2123" s="33" customFormat="1" ht="15.75" customHeight="1" spans="1:251">
      <c r="A2123" s="151"/>
      <c r="C2123" s="121"/>
      <c r="D2123" s="116"/>
      <c r="E2123" s="116"/>
      <c r="F2123" s="88"/>
      <c r="IM2123"/>
      <c r="IN2123"/>
      <c r="IO2123"/>
      <c r="IP2123"/>
      <c r="IQ2123"/>
    </row>
    <row r="2124" s="33" customFormat="1" ht="15.75" customHeight="1" spans="1:251">
      <c r="A2124" s="151"/>
      <c r="C2124" s="121"/>
      <c r="D2124" s="116"/>
      <c r="E2124" s="116"/>
      <c r="F2124" s="88"/>
      <c r="IM2124"/>
      <c r="IN2124"/>
      <c r="IO2124"/>
      <c r="IP2124"/>
      <c r="IQ2124"/>
    </row>
    <row r="2125" s="33" customFormat="1" ht="15.75" customHeight="1" spans="1:251">
      <c r="A2125" s="151"/>
      <c r="C2125" s="121"/>
      <c r="D2125" s="116"/>
      <c r="E2125" s="116"/>
      <c r="F2125" s="88"/>
      <c r="IM2125"/>
      <c r="IN2125"/>
      <c r="IO2125"/>
      <c r="IP2125"/>
      <c r="IQ2125"/>
    </row>
    <row r="2126" s="33" customFormat="1" ht="15.75" customHeight="1" spans="1:251">
      <c r="A2126" s="151"/>
      <c r="C2126" s="121"/>
      <c r="D2126" s="116"/>
      <c r="E2126" s="116"/>
      <c r="F2126" s="88"/>
      <c r="IM2126"/>
      <c r="IN2126"/>
      <c r="IO2126"/>
      <c r="IP2126"/>
      <c r="IQ2126"/>
    </row>
    <row r="2127" s="33" customFormat="1" ht="15.75" customHeight="1" spans="1:251">
      <c r="A2127" s="151"/>
      <c r="C2127" s="121"/>
      <c r="D2127" s="116"/>
      <c r="E2127" s="116"/>
      <c r="F2127" s="88"/>
      <c r="IM2127"/>
      <c r="IN2127"/>
      <c r="IO2127"/>
      <c r="IP2127"/>
      <c r="IQ2127"/>
    </row>
    <row r="2128" s="33" customFormat="1" ht="15.75" customHeight="1" spans="1:251">
      <c r="A2128" s="151"/>
      <c r="C2128" s="121"/>
      <c r="D2128" s="116"/>
      <c r="E2128" s="116"/>
      <c r="F2128" s="88"/>
      <c r="IM2128"/>
      <c r="IN2128"/>
      <c r="IO2128"/>
      <c r="IP2128"/>
      <c r="IQ2128"/>
    </row>
    <row r="2129" s="33" customFormat="1" ht="15.75" customHeight="1" spans="1:251">
      <c r="A2129" s="151"/>
      <c r="C2129" s="121"/>
      <c r="D2129" s="116"/>
      <c r="E2129" s="116"/>
      <c r="F2129" s="88"/>
      <c r="IM2129"/>
      <c r="IN2129"/>
      <c r="IO2129"/>
      <c r="IP2129"/>
      <c r="IQ2129"/>
    </row>
    <row r="2130" s="33" customFormat="1" ht="15.75" customHeight="1" spans="1:251">
      <c r="A2130" s="151"/>
      <c r="C2130" s="121"/>
      <c r="D2130" s="116"/>
      <c r="E2130" s="116"/>
      <c r="F2130" s="88"/>
      <c r="IM2130"/>
      <c r="IN2130"/>
      <c r="IO2130"/>
      <c r="IP2130"/>
      <c r="IQ2130"/>
    </row>
    <row r="2131" s="33" customFormat="1" ht="15.75" customHeight="1" spans="1:251">
      <c r="A2131" s="151"/>
      <c r="C2131" s="121"/>
      <c r="D2131" s="116"/>
      <c r="E2131" s="116"/>
      <c r="F2131" s="88"/>
      <c r="IM2131"/>
      <c r="IN2131"/>
      <c r="IO2131"/>
      <c r="IP2131"/>
      <c r="IQ2131"/>
    </row>
    <row r="2132" s="33" customFormat="1" ht="15.75" customHeight="1" spans="1:251">
      <c r="A2132" s="151"/>
      <c r="C2132" s="121"/>
      <c r="D2132" s="116"/>
      <c r="E2132" s="116"/>
      <c r="F2132" s="88"/>
      <c r="IM2132"/>
      <c r="IN2132"/>
      <c r="IO2132"/>
      <c r="IP2132"/>
      <c r="IQ2132"/>
    </row>
    <row r="2133" s="33" customFormat="1" ht="15.75" customHeight="1" spans="1:251">
      <c r="A2133" s="151"/>
      <c r="C2133" s="121"/>
      <c r="D2133" s="116"/>
      <c r="E2133" s="116"/>
      <c r="F2133" s="88"/>
      <c r="IM2133"/>
      <c r="IN2133"/>
      <c r="IO2133"/>
      <c r="IP2133"/>
      <c r="IQ2133"/>
    </row>
    <row r="2134" s="33" customFormat="1" ht="15.75" customHeight="1" spans="1:251">
      <c r="A2134" s="151"/>
      <c r="C2134" s="121"/>
      <c r="D2134" s="116"/>
      <c r="E2134" s="116"/>
      <c r="F2134" s="88"/>
      <c r="IM2134"/>
      <c r="IN2134"/>
      <c r="IO2134"/>
      <c r="IP2134"/>
      <c r="IQ2134"/>
    </row>
    <row r="2135" s="33" customFormat="1" ht="15.75" customHeight="1" spans="1:251">
      <c r="A2135" s="151"/>
      <c r="C2135" s="121"/>
      <c r="D2135" s="116"/>
      <c r="E2135" s="116"/>
      <c r="F2135" s="88"/>
      <c r="IM2135"/>
      <c r="IN2135"/>
      <c r="IO2135"/>
      <c r="IP2135"/>
      <c r="IQ2135"/>
    </row>
    <row r="2136" s="33" customFormat="1" ht="15.75" customHeight="1" spans="1:251">
      <c r="A2136" s="151"/>
      <c r="C2136" s="121"/>
      <c r="D2136" s="116"/>
      <c r="E2136" s="116"/>
      <c r="F2136" s="88"/>
      <c r="IM2136"/>
      <c r="IN2136"/>
      <c r="IO2136"/>
      <c r="IP2136"/>
      <c r="IQ2136"/>
    </row>
    <row r="2137" s="33" customFormat="1" ht="15.75" customHeight="1" spans="1:251">
      <c r="A2137" s="151"/>
      <c r="C2137" s="121"/>
      <c r="D2137" s="116"/>
      <c r="E2137" s="116"/>
      <c r="F2137" s="88"/>
      <c r="IM2137"/>
      <c r="IN2137"/>
      <c r="IO2137"/>
      <c r="IP2137"/>
      <c r="IQ2137"/>
    </row>
    <row r="2138" s="33" customFormat="1" ht="15.75" customHeight="1" spans="1:251">
      <c r="A2138" s="151"/>
      <c r="C2138" s="121"/>
      <c r="D2138" s="116"/>
      <c r="E2138" s="116"/>
      <c r="F2138" s="88"/>
      <c r="IM2138"/>
      <c r="IN2138"/>
      <c r="IO2138"/>
      <c r="IP2138"/>
      <c r="IQ2138"/>
    </row>
    <row r="2139" s="33" customFormat="1" ht="15.75" customHeight="1" spans="1:251">
      <c r="A2139" s="151"/>
      <c r="C2139" s="121"/>
      <c r="D2139" s="116"/>
      <c r="E2139" s="116"/>
      <c r="F2139" s="88"/>
      <c r="IM2139"/>
      <c r="IN2139"/>
      <c r="IO2139"/>
      <c r="IP2139"/>
      <c r="IQ2139"/>
    </row>
    <row r="2140" s="33" customFormat="1" ht="15.75" customHeight="1" spans="1:251">
      <c r="A2140" s="151"/>
      <c r="C2140" s="121"/>
      <c r="D2140" s="116"/>
      <c r="E2140" s="116"/>
      <c r="F2140" s="88"/>
      <c r="IM2140"/>
      <c r="IN2140"/>
      <c r="IO2140"/>
      <c r="IP2140"/>
      <c r="IQ2140"/>
    </row>
    <row r="2141" s="33" customFormat="1" ht="15.75" customHeight="1" spans="1:251">
      <c r="A2141" s="151"/>
      <c r="C2141" s="121"/>
      <c r="D2141" s="116"/>
      <c r="E2141" s="116"/>
      <c r="F2141" s="88"/>
      <c r="IM2141"/>
      <c r="IN2141"/>
      <c r="IO2141"/>
      <c r="IP2141"/>
      <c r="IQ2141"/>
    </row>
    <row r="2142" s="33" customFormat="1" ht="15.75" customHeight="1" spans="1:251">
      <c r="A2142" s="151"/>
      <c r="C2142" s="121"/>
      <c r="D2142" s="116"/>
      <c r="E2142" s="116"/>
      <c r="F2142" s="88"/>
      <c r="IM2142"/>
      <c r="IN2142"/>
      <c r="IO2142"/>
      <c r="IP2142"/>
      <c r="IQ2142"/>
    </row>
    <row r="2143" s="33" customFormat="1" ht="15.75" customHeight="1" spans="1:251">
      <c r="A2143" s="151"/>
      <c r="C2143" s="121"/>
      <c r="D2143" s="116"/>
      <c r="E2143" s="116"/>
      <c r="F2143" s="88"/>
      <c r="IM2143"/>
      <c r="IN2143"/>
      <c r="IO2143"/>
      <c r="IP2143"/>
      <c r="IQ2143"/>
    </row>
    <row r="2144" s="33" customFormat="1" ht="15.75" customHeight="1" spans="1:251">
      <c r="A2144" s="151"/>
      <c r="C2144" s="121"/>
      <c r="D2144" s="116"/>
      <c r="E2144" s="116"/>
      <c r="F2144" s="88"/>
      <c r="IM2144"/>
      <c r="IN2144"/>
      <c r="IO2144"/>
      <c r="IP2144"/>
      <c r="IQ2144"/>
    </row>
    <row r="2145" s="33" customFormat="1" ht="15.75" customHeight="1" spans="1:251">
      <c r="A2145" s="151"/>
      <c r="C2145" s="121"/>
      <c r="D2145" s="116"/>
      <c r="E2145" s="116"/>
      <c r="F2145" s="88"/>
      <c r="IM2145"/>
      <c r="IN2145"/>
      <c r="IO2145"/>
      <c r="IP2145"/>
      <c r="IQ2145"/>
    </row>
    <row r="2146" s="33" customFormat="1" ht="15.75" customHeight="1" spans="1:251">
      <c r="A2146" s="151"/>
      <c r="C2146" s="121"/>
      <c r="D2146" s="116"/>
      <c r="E2146" s="116"/>
      <c r="F2146" s="88"/>
      <c r="IM2146"/>
      <c r="IN2146"/>
      <c r="IO2146"/>
      <c r="IP2146"/>
      <c r="IQ2146"/>
    </row>
    <row r="2147" s="33" customFormat="1" ht="15.75" customHeight="1" spans="1:251">
      <c r="A2147" s="151"/>
      <c r="C2147" s="121"/>
      <c r="D2147" s="116"/>
      <c r="E2147" s="116"/>
      <c r="F2147" s="88"/>
      <c r="IM2147"/>
      <c r="IN2147"/>
      <c r="IO2147"/>
      <c r="IP2147"/>
      <c r="IQ2147"/>
    </row>
    <row r="2148" s="33" customFormat="1" ht="15.75" customHeight="1" spans="1:251">
      <c r="A2148" s="151"/>
      <c r="C2148" s="121"/>
      <c r="D2148" s="116"/>
      <c r="E2148" s="116"/>
      <c r="F2148" s="88"/>
      <c r="IM2148"/>
      <c r="IN2148"/>
      <c r="IO2148"/>
      <c r="IP2148"/>
      <c r="IQ2148"/>
    </row>
    <row r="2149" s="33" customFormat="1" ht="15.75" customHeight="1" spans="1:251">
      <c r="A2149" s="151"/>
      <c r="C2149" s="121"/>
      <c r="D2149" s="116"/>
      <c r="E2149" s="116"/>
      <c r="F2149" s="88"/>
      <c r="IM2149"/>
      <c r="IN2149"/>
      <c r="IO2149"/>
      <c r="IP2149"/>
      <c r="IQ2149"/>
    </row>
    <row r="2150" s="33" customFormat="1" ht="15.75" customHeight="1" spans="1:251">
      <c r="A2150" s="151"/>
      <c r="C2150" s="121"/>
      <c r="D2150" s="116"/>
      <c r="E2150" s="116"/>
      <c r="F2150" s="88"/>
      <c r="IM2150"/>
      <c r="IN2150"/>
      <c r="IO2150"/>
      <c r="IP2150"/>
      <c r="IQ2150"/>
    </row>
    <row r="2151" s="33" customFormat="1" ht="15.75" customHeight="1" spans="1:251">
      <c r="A2151" s="151"/>
      <c r="C2151" s="121"/>
      <c r="D2151" s="116"/>
      <c r="E2151" s="116"/>
      <c r="F2151" s="88"/>
      <c r="IM2151"/>
      <c r="IN2151"/>
      <c r="IO2151"/>
      <c r="IP2151"/>
      <c r="IQ2151"/>
    </row>
    <row r="2152" s="33" customFormat="1" ht="15.75" customHeight="1" spans="1:251">
      <c r="A2152" s="151"/>
      <c r="C2152" s="121"/>
      <c r="D2152" s="116"/>
      <c r="E2152" s="116"/>
      <c r="F2152" s="88"/>
      <c r="IM2152"/>
      <c r="IN2152"/>
      <c r="IO2152"/>
      <c r="IP2152"/>
      <c r="IQ2152"/>
    </row>
    <row r="2153" s="33" customFormat="1" ht="15.75" customHeight="1" spans="1:251">
      <c r="A2153" s="151"/>
      <c r="C2153" s="121"/>
      <c r="D2153" s="116"/>
      <c r="E2153" s="116"/>
      <c r="F2153" s="88"/>
      <c r="IM2153"/>
      <c r="IN2153"/>
      <c r="IO2153"/>
      <c r="IP2153"/>
      <c r="IQ2153"/>
    </row>
    <row r="2154" s="33" customFormat="1" ht="15.75" customHeight="1" spans="1:251">
      <c r="A2154" s="151"/>
      <c r="C2154" s="121"/>
      <c r="D2154" s="116"/>
      <c r="E2154" s="116"/>
      <c r="F2154" s="88"/>
      <c r="IM2154"/>
      <c r="IN2154"/>
      <c r="IO2154"/>
      <c r="IP2154"/>
      <c r="IQ2154"/>
    </row>
    <row r="2155" s="33" customFormat="1" ht="15.75" customHeight="1" spans="1:251">
      <c r="A2155" s="151"/>
      <c r="C2155" s="121"/>
      <c r="D2155" s="116"/>
      <c r="E2155" s="116"/>
      <c r="F2155" s="88"/>
      <c r="IM2155"/>
      <c r="IN2155"/>
      <c r="IO2155"/>
      <c r="IP2155"/>
      <c r="IQ2155"/>
    </row>
    <row r="2156" s="33" customFormat="1" ht="15.75" customHeight="1" spans="1:251">
      <c r="A2156" s="151"/>
      <c r="C2156" s="121"/>
      <c r="D2156" s="116"/>
      <c r="E2156" s="116"/>
      <c r="F2156" s="88"/>
      <c r="IM2156"/>
      <c r="IN2156"/>
      <c r="IO2156"/>
      <c r="IP2156"/>
      <c r="IQ2156"/>
    </row>
    <row r="2157" s="33" customFormat="1" ht="15.75" customHeight="1" spans="1:251">
      <c r="A2157" s="151"/>
      <c r="C2157" s="121"/>
      <c r="D2157" s="116"/>
      <c r="E2157" s="116"/>
      <c r="F2157" s="88"/>
      <c r="IM2157"/>
      <c r="IN2157"/>
      <c r="IO2157"/>
      <c r="IP2157"/>
      <c r="IQ2157"/>
    </row>
    <row r="2158" s="33" customFormat="1" ht="15.75" customHeight="1" spans="1:251">
      <c r="A2158" s="151"/>
      <c r="C2158" s="121"/>
      <c r="D2158" s="116"/>
      <c r="E2158" s="116"/>
      <c r="F2158" s="88"/>
      <c r="IM2158"/>
      <c r="IN2158"/>
      <c r="IO2158"/>
      <c r="IP2158"/>
      <c r="IQ2158"/>
    </row>
    <row r="2159" s="33" customFormat="1" ht="15.75" customHeight="1" spans="1:251">
      <c r="A2159" s="151"/>
      <c r="C2159" s="121"/>
      <c r="D2159" s="116"/>
      <c r="E2159" s="116"/>
      <c r="F2159" s="88"/>
      <c r="IM2159"/>
      <c r="IN2159"/>
      <c r="IO2159"/>
      <c r="IP2159"/>
      <c r="IQ2159"/>
    </row>
    <row r="2160" s="33" customFormat="1" ht="15.75" customHeight="1" spans="1:251">
      <c r="A2160" s="151"/>
      <c r="C2160" s="121"/>
      <c r="D2160" s="116"/>
      <c r="E2160" s="116"/>
      <c r="F2160" s="88"/>
      <c r="IM2160"/>
      <c r="IN2160"/>
      <c r="IO2160"/>
      <c r="IP2160"/>
      <c r="IQ2160"/>
    </row>
    <row r="2161" s="33" customFormat="1" ht="15.75" customHeight="1" spans="1:251">
      <c r="A2161" s="151"/>
      <c r="C2161" s="121"/>
      <c r="D2161" s="116"/>
      <c r="E2161" s="116"/>
      <c r="F2161" s="88"/>
      <c r="IM2161"/>
      <c r="IN2161"/>
      <c r="IO2161"/>
      <c r="IP2161"/>
      <c r="IQ2161"/>
    </row>
    <row r="2162" s="33" customFormat="1" ht="15.75" customHeight="1" spans="1:251">
      <c r="A2162" s="151"/>
      <c r="C2162" s="121"/>
      <c r="D2162" s="116"/>
      <c r="E2162" s="116"/>
      <c r="F2162" s="88"/>
      <c r="IM2162"/>
      <c r="IN2162"/>
      <c r="IO2162"/>
      <c r="IP2162"/>
      <c r="IQ2162"/>
    </row>
    <row r="2163" s="33" customFormat="1" ht="15.75" customHeight="1" spans="1:251">
      <c r="A2163" s="151"/>
      <c r="C2163" s="121"/>
      <c r="D2163" s="116"/>
      <c r="E2163" s="116"/>
      <c r="F2163" s="88"/>
      <c r="IM2163"/>
      <c r="IN2163"/>
      <c r="IO2163"/>
      <c r="IP2163"/>
      <c r="IQ2163"/>
    </row>
    <row r="2164" s="33" customFormat="1" ht="15.75" customHeight="1" spans="1:251">
      <c r="A2164" s="151"/>
      <c r="C2164" s="121"/>
      <c r="D2164" s="116"/>
      <c r="E2164" s="116"/>
      <c r="F2164" s="88"/>
      <c r="IM2164"/>
      <c r="IN2164"/>
      <c r="IO2164"/>
      <c r="IP2164"/>
      <c r="IQ2164"/>
    </row>
    <row r="2165" s="33" customFormat="1" ht="15.75" customHeight="1" spans="1:251">
      <c r="A2165" s="151"/>
      <c r="C2165" s="121"/>
      <c r="D2165" s="116"/>
      <c r="E2165" s="116"/>
      <c r="F2165" s="88"/>
      <c r="IM2165"/>
      <c r="IN2165"/>
      <c r="IO2165"/>
      <c r="IP2165"/>
      <c r="IQ2165"/>
    </row>
    <row r="2166" s="33" customFormat="1" ht="15.75" customHeight="1" spans="1:251">
      <c r="A2166" s="151"/>
      <c r="C2166" s="121"/>
      <c r="D2166" s="116"/>
      <c r="E2166" s="116"/>
      <c r="F2166" s="88"/>
      <c r="IM2166"/>
      <c r="IN2166"/>
      <c r="IO2166"/>
      <c r="IP2166"/>
      <c r="IQ2166"/>
    </row>
    <row r="2167" s="33" customFormat="1" ht="15.75" customHeight="1" spans="1:251">
      <c r="A2167" s="151"/>
      <c r="C2167" s="121"/>
      <c r="D2167" s="116"/>
      <c r="E2167" s="116"/>
      <c r="F2167" s="88"/>
      <c r="IM2167"/>
      <c r="IN2167"/>
      <c r="IO2167"/>
      <c r="IP2167"/>
      <c r="IQ2167"/>
    </row>
    <row r="2168" s="33" customFormat="1" ht="15.75" customHeight="1" spans="1:251">
      <c r="A2168" s="151"/>
      <c r="C2168" s="121"/>
      <c r="D2168" s="116"/>
      <c r="E2168" s="116"/>
      <c r="F2168" s="88"/>
      <c r="IM2168"/>
      <c r="IN2168"/>
      <c r="IO2168"/>
      <c r="IP2168"/>
      <c r="IQ2168"/>
    </row>
    <row r="2169" s="33" customFormat="1" ht="15.75" customHeight="1" spans="1:251">
      <c r="A2169" s="151"/>
      <c r="C2169" s="121"/>
      <c r="D2169" s="116"/>
      <c r="E2169" s="116"/>
      <c r="F2169" s="88"/>
      <c r="IM2169"/>
      <c r="IN2169"/>
      <c r="IO2169"/>
      <c r="IP2169"/>
      <c r="IQ2169"/>
    </row>
    <row r="2170" s="33" customFormat="1" ht="15.75" customHeight="1" spans="1:251">
      <c r="A2170" s="151"/>
      <c r="C2170" s="121"/>
      <c r="D2170" s="116"/>
      <c r="E2170" s="116"/>
      <c r="F2170" s="88"/>
      <c r="IM2170"/>
      <c r="IN2170"/>
      <c r="IO2170"/>
      <c r="IP2170"/>
      <c r="IQ2170"/>
    </row>
    <row r="2171" s="33" customFormat="1" ht="15.75" customHeight="1" spans="1:251">
      <c r="A2171" s="151"/>
      <c r="C2171" s="121"/>
      <c r="D2171" s="116"/>
      <c r="E2171" s="116"/>
      <c r="F2171" s="88"/>
      <c r="IM2171"/>
      <c r="IN2171"/>
      <c r="IO2171"/>
      <c r="IP2171"/>
      <c r="IQ2171"/>
    </row>
    <row r="2172" s="33" customFormat="1" ht="15.75" customHeight="1" spans="1:251">
      <c r="A2172" s="151"/>
      <c r="C2172" s="121"/>
      <c r="D2172" s="116"/>
      <c r="E2172" s="116"/>
      <c r="F2172" s="88"/>
      <c r="IM2172"/>
      <c r="IN2172"/>
      <c r="IO2172"/>
      <c r="IP2172"/>
      <c r="IQ2172"/>
    </row>
    <row r="2173" s="33" customFormat="1" ht="15.75" customHeight="1" spans="1:251">
      <c r="A2173" s="151"/>
      <c r="C2173" s="121"/>
      <c r="D2173" s="116"/>
      <c r="E2173" s="116"/>
      <c r="F2173" s="88"/>
      <c r="IM2173"/>
      <c r="IN2173"/>
      <c r="IO2173"/>
      <c r="IP2173"/>
      <c r="IQ2173"/>
    </row>
    <row r="2174" s="33" customFormat="1" ht="15.75" customHeight="1" spans="1:251">
      <c r="A2174" s="151"/>
      <c r="C2174" s="121"/>
      <c r="D2174" s="116"/>
      <c r="E2174" s="116"/>
      <c r="F2174" s="88"/>
      <c r="IM2174"/>
      <c r="IN2174"/>
      <c r="IO2174"/>
      <c r="IP2174"/>
      <c r="IQ2174"/>
    </row>
    <row r="2175" s="33" customFormat="1" ht="15.75" customHeight="1" spans="1:251">
      <c r="A2175" s="151"/>
      <c r="C2175" s="121"/>
      <c r="D2175" s="116"/>
      <c r="E2175" s="116"/>
      <c r="F2175" s="88"/>
      <c r="IM2175"/>
      <c r="IN2175"/>
      <c r="IO2175"/>
      <c r="IP2175"/>
      <c r="IQ2175"/>
    </row>
    <row r="2176" s="33" customFormat="1" ht="15.75" customHeight="1" spans="1:251">
      <c r="A2176" s="151"/>
      <c r="C2176" s="121"/>
      <c r="D2176" s="116"/>
      <c r="E2176" s="116"/>
      <c r="F2176" s="88"/>
      <c r="IM2176"/>
      <c r="IN2176"/>
      <c r="IO2176"/>
      <c r="IP2176"/>
      <c r="IQ2176"/>
    </row>
    <row r="2177" s="33" customFormat="1" ht="15.75" customHeight="1" spans="1:251">
      <c r="A2177" s="151"/>
      <c r="C2177" s="121"/>
      <c r="D2177" s="116"/>
      <c r="E2177" s="116"/>
      <c r="F2177" s="88"/>
      <c r="IM2177"/>
      <c r="IN2177"/>
      <c r="IO2177"/>
      <c r="IP2177"/>
      <c r="IQ2177"/>
    </row>
    <row r="2178" s="33" customFormat="1" ht="15.75" customHeight="1" spans="1:251">
      <c r="A2178" s="151"/>
      <c r="C2178" s="121"/>
      <c r="D2178" s="116"/>
      <c r="E2178" s="116"/>
      <c r="F2178" s="88"/>
      <c r="IM2178"/>
      <c r="IN2178"/>
      <c r="IO2178"/>
      <c r="IP2178"/>
      <c r="IQ2178"/>
    </row>
    <row r="2179" s="33" customFormat="1" ht="15.75" customHeight="1" spans="1:251">
      <c r="A2179" s="151"/>
      <c r="C2179" s="121"/>
      <c r="D2179" s="116"/>
      <c r="E2179" s="116"/>
      <c r="F2179" s="88"/>
      <c r="IM2179"/>
      <c r="IN2179"/>
      <c r="IO2179"/>
      <c r="IP2179"/>
      <c r="IQ2179"/>
    </row>
    <row r="2180" s="33" customFormat="1" ht="15.75" customHeight="1" spans="1:251">
      <c r="A2180" s="151"/>
      <c r="C2180" s="121"/>
      <c r="D2180" s="116"/>
      <c r="E2180" s="116"/>
      <c r="F2180" s="88"/>
      <c r="IM2180"/>
      <c r="IN2180"/>
      <c r="IO2180"/>
      <c r="IP2180"/>
      <c r="IQ2180"/>
    </row>
    <row r="2181" s="33" customFormat="1" ht="15.75" customHeight="1" spans="1:251">
      <c r="A2181" s="151"/>
      <c r="C2181" s="121"/>
      <c r="D2181" s="116"/>
      <c r="E2181" s="116"/>
      <c r="F2181" s="88"/>
      <c r="IM2181"/>
      <c r="IN2181"/>
      <c r="IO2181"/>
      <c r="IP2181"/>
      <c r="IQ2181"/>
    </row>
    <row r="2182" s="33" customFormat="1" ht="15.75" customHeight="1" spans="1:251">
      <c r="A2182" s="151"/>
      <c r="C2182" s="121"/>
      <c r="D2182" s="116"/>
      <c r="E2182" s="116"/>
      <c r="F2182" s="88"/>
      <c r="IM2182"/>
      <c r="IN2182"/>
      <c r="IO2182"/>
      <c r="IP2182"/>
      <c r="IQ2182"/>
    </row>
    <row r="2183" s="33" customFormat="1" ht="15.75" customHeight="1" spans="1:251">
      <c r="A2183" s="151"/>
      <c r="C2183" s="121"/>
      <c r="D2183" s="116"/>
      <c r="E2183" s="116"/>
      <c r="F2183" s="88"/>
      <c r="IM2183"/>
      <c r="IN2183"/>
      <c r="IO2183"/>
      <c r="IP2183"/>
      <c r="IQ2183"/>
    </row>
    <row r="2184" s="33" customFormat="1" ht="15.75" customHeight="1" spans="1:251">
      <c r="A2184" s="151"/>
      <c r="C2184" s="121"/>
      <c r="D2184" s="116"/>
      <c r="E2184" s="116"/>
      <c r="F2184" s="88"/>
      <c r="IM2184"/>
      <c r="IN2184"/>
      <c r="IO2184"/>
      <c r="IP2184"/>
      <c r="IQ2184"/>
    </row>
    <row r="2185" s="33" customFormat="1" ht="15.75" customHeight="1" spans="1:251">
      <c r="A2185" s="151"/>
      <c r="C2185" s="121"/>
      <c r="D2185" s="116"/>
      <c r="E2185" s="116"/>
      <c r="F2185" s="88"/>
      <c r="IM2185"/>
      <c r="IN2185"/>
      <c r="IO2185"/>
      <c r="IP2185"/>
      <c r="IQ2185"/>
    </row>
    <row r="2186" s="33" customFormat="1" ht="15.75" customHeight="1" spans="1:251">
      <c r="A2186" s="151"/>
      <c r="C2186" s="121"/>
      <c r="D2186" s="116"/>
      <c r="E2186" s="116"/>
      <c r="F2186" s="88"/>
      <c r="IM2186"/>
      <c r="IN2186"/>
      <c r="IO2186"/>
      <c r="IP2186"/>
      <c r="IQ2186"/>
    </row>
    <row r="2187" s="33" customFormat="1" ht="15.75" customHeight="1" spans="1:251">
      <c r="A2187" s="151"/>
      <c r="C2187" s="121"/>
      <c r="D2187" s="116"/>
      <c r="E2187" s="116"/>
      <c r="F2187" s="88"/>
      <c r="IM2187"/>
      <c r="IN2187"/>
      <c r="IO2187"/>
      <c r="IP2187"/>
      <c r="IQ2187"/>
    </row>
    <row r="2188" s="33" customFormat="1" ht="15.75" customHeight="1" spans="1:251">
      <c r="A2188" s="151"/>
      <c r="C2188" s="121"/>
      <c r="D2188" s="116"/>
      <c r="E2188" s="116"/>
      <c r="F2188" s="88"/>
      <c r="IM2188"/>
      <c r="IN2188"/>
      <c r="IO2188"/>
      <c r="IP2188"/>
      <c r="IQ2188"/>
    </row>
    <row r="2189" s="33" customFormat="1" ht="15.75" customHeight="1" spans="1:251">
      <c r="A2189" s="151"/>
      <c r="C2189" s="121"/>
      <c r="D2189" s="116"/>
      <c r="E2189" s="116"/>
      <c r="F2189" s="88"/>
      <c r="IM2189"/>
      <c r="IN2189"/>
      <c r="IO2189"/>
      <c r="IP2189"/>
      <c r="IQ2189"/>
    </row>
    <row r="2190" s="33" customFormat="1" ht="15.75" customHeight="1" spans="1:251">
      <c r="A2190" s="151"/>
      <c r="C2190" s="121"/>
      <c r="D2190" s="116"/>
      <c r="E2190" s="116"/>
      <c r="F2190" s="88"/>
      <c r="IM2190"/>
      <c r="IN2190"/>
      <c r="IO2190"/>
      <c r="IP2190"/>
      <c r="IQ2190"/>
    </row>
    <row r="2191" s="33" customFormat="1" ht="15.75" customHeight="1" spans="1:251">
      <c r="A2191" s="151"/>
      <c r="C2191" s="121"/>
      <c r="D2191" s="116"/>
      <c r="E2191" s="116"/>
      <c r="F2191" s="88"/>
      <c r="IM2191"/>
      <c r="IN2191"/>
      <c r="IO2191"/>
      <c r="IP2191"/>
      <c r="IQ2191"/>
    </row>
    <row r="2192" s="33" customFormat="1" ht="15.75" customHeight="1" spans="1:251">
      <c r="A2192" s="151"/>
      <c r="C2192" s="121"/>
      <c r="D2192" s="116"/>
      <c r="E2192" s="116"/>
      <c r="F2192" s="88"/>
      <c r="IM2192"/>
      <c r="IN2192"/>
      <c r="IO2192"/>
      <c r="IP2192"/>
      <c r="IQ2192"/>
    </row>
    <row r="2193" s="33" customFormat="1" ht="15.75" customHeight="1" spans="1:251">
      <c r="A2193" s="151"/>
      <c r="C2193" s="121"/>
      <c r="D2193" s="116"/>
      <c r="E2193" s="116"/>
      <c r="F2193" s="88"/>
      <c r="IM2193"/>
      <c r="IN2193"/>
      <c r="IO2193"/>
      <c r="IP2193"/>
      <c r="IQ2193"/>
    </row>
    <row r="2194" s="33" customFormat="1" ht="15.75" customHeight="1" spans="1:251">
      <c r="A2194" s="151"/>
      <c r="C2194" s="121"/>
      <c r="D2194" s="116"/>
      <c r="E2194" s="116"/>
      <c r="F2194" s="88"/>
      <c r="IM2194"/>
      <c r="IN2194"/>
      <c r="IO2194"/>
      <c r="IP2194"/>
      <c r="IQ2194"/>
    </row>
    <row r="2195" s="33" customFormat="1" ht="15.75" customHeight="1" spans="1:251">
      <c r="A2195" s="151"/>
      <c r="C2195" s="121"/>
      <c r="D2195" s="116"/>
      <c r="E2195" s="116"/>
      <c r="F2195" s="88"/>
      <c r="IM2195"/>
      <c r="IN2195"/>
      <c r="IO2195"/>
      <c r="IP2195"/>
      <c r="IQ2195"/>
    </row>
    <row r="2196" s="33" customFormat="1" ht="15.75" customHeight="1" spans="1:251">
      <c r="A2196" s="151"/>
      <c r="C2196" s="121"/>
      <c r="D2196" s="116"/>
      <c r="E2196" s="116"/>
      <c r="F2196" s="88"/>
      <c r="IM2196"/>
      <c r="IN2196"/>
      <c r="IO2196"/>
      <c r="IP2196"/>
      <c r="IQ2196"/>
    </row>
    <row r="2197" s="33" customFormat="1" ht="15.75" customHeight="1" spans="1:251">
      <c r="A2197" s="151"/>
      <c r="C2197" s="121"/>
      <c r="D2197" s="116"/>
      <c r="E2197" s="116"/>
      <c r="F2197" s="88"/>
      <c r="IM2197"/>
      <c r="IN2197"/>
      <c r="IO2197"/>
      <c r="IP2197"/>
      <c r="IQ2197"/>
    </row>
    <row r="2198" s="33" customFormat="1" ht="15.75" customHeight="1" spans="1:251">
      <c r="A2198" s="151"/>
      <c r="C2198" s="121"/>
      <c r="D2198" s="116"/>
      <c r="E2198" s="116"/>
      <c r="F2198" s="88"/>
      <c r="IM2198"/>
      <c r="IN2198"/>
      <c r="IO2198"/>
      <c r="IP2198"/>
      <c r="IQ2198"/>
    </row>
    <row r="2199" s="33" customFormat="1" ht="15.75" customHeight="1" spans="1:251">
      <c r="A2199" s="151"/>
      <c r="C2199" s="121"/>
      <c r="D2199" s="116"/>
      <c r="E2199" s="116"/>
      <c r="F2199" s="88"/>
      <c r="IM2199"/>
      <c r="IN2199"/>
      <c r="IO2199"/>
      <c r="IP2199"/>
      <c r="IQ2199"/>
    </row>
    <row r="2200" s="33" customFormat="1" ht="15.75" customHeight="1" spans="1:251">
      <c r="A2200" s="151"/>
      <c r="C2200" s="121"/>
      <c r="D2200" s="116"/>
      <c r="E2200" s="116"/>
      <c r="F2200" s="88"/>
      <c r="IM2200"/>
      <c r="IN2200"/>
      <c r="IO2200"/>
      <c r="IP2200"/>
      <c r="IQ2200"/>
    </row>
    <row r="2201" s="33" customFormat="1" ht="15.75" customHeight="1" spans="1:251">
      <c r="A2201" s="151"/>
      <c r="C2201" s="121"/>
      <c r="D2201" s="116"/>
      <c r="E2201" s="116"/>
      <c r="F2201" s="88"/>
      <c r="IM2201"/>
      <c r="IN2201"/>
      <c r="IO2201"/>
      <c r="IP2201"/>
      <c r="IQ2201"/>
    </row>
    <row r="2202" s="33" customFormat="1" ht="15.75" customHeight="1" spans="1:251">
      <c r="A2202" s="151"/>
      <c r="C2202" s="121"/>
      <c r="D2202" s="116"/>
      <c r="E2202" s="116"/>
      <c r="F2202" s="88"/>
      <c r="IM2202"/>
      <c r="IN2202"/>
      <c r="IO2202"/>
      <c r="IP2202"/>
      <c r="IQ2202"/>
    </row>
    <row r="2203" s="33" customFormat="1" ht="15.75" customHeight="1" spans="1:251">
      <c r="A2203" s="151"/>
      <c r="C2203" s="121"/>
      <c r="D2203" s="116"/>
      <c r="E2203" s="116"/>
      <c r="F2203" s="88"/>
      <c r="IM2203"/>
      <c r="IN2203"/>
      <c r="IO2203"/>
      <c r="IP2203"/>
      <c r="IQ2203"/>
    </row>
    <row r="2204" s="33" customFormat="1" ht="15.75" customHeight="1" spans="1:251">
      <c r="A2204" s="151"/>
      <c r="C2204" s="121"/>
      <c r="D2204" s="116"/>
      <c r="E2204" s="116"/>
      <c r="F2204" s="88"/>
      <c r="IM2204"/>
      <c r="IN2204"/>
      <c r="IO2204"/>
      <c r="IP2204"/>
      <c r="IQ2204"/>
    </row>
    <row r="2205" s="33" customFormat="1" ht="15.75" customHeight="1" spans="1:251">
      <c r="A2205" s="151"/>
      <c r="C2205" s="121"/>
      <c r="D2205" s="116"/>
      <c r="E2205" s="116"/>
      <c r="F2205" s="88"/>
      <c r="IM2205"/>
      <c r="IN2205"/>
      <c r="IO2205"/>
      <c r="IP2205"/>
      <c r="IQ2205"/>
    </row>
    <row r="2206" s="33" customFormat="1" ht="15.75" customHeight="1" spans="1:251">
      <c r="A2206" s="151"/>
      <c r="C2206" s="121"/>
      <c r="D2206" s="116"/>
      <c r="E2206" s="116"/>
      <c r="F2206" s="88"/>
      <c r="IM2206"/>
      <c r="IN2206"/>
      <c r="IO2206"/>
      <c r="IP2206"/>
      <c r="IQ2206"/>
    </row>
    <row r="2207" s="33" customFormat="1" ht="15.75" customHeight="1" spans="1:251">
      <c r="A2207" s="151"/>
      <c r="C2207" s="121"/>
      <c r="D2207" s="116"/>
      <c r="E2207" s="116"/>
      <c r="F2207" s="88"/>
      <c r="IM2207"/>
      <c r="IN2207"/>
      <c r="IO2207"/>
      <c r="IP2207"/>
      <c r="IQ2207"/>
    </row>
    <row r="2208" s="33" customFormat="1" ht="15.75" customHeight="1" spans="1:251">
      <c r="A2208" s="151"/>
      <c r="C2208" s="121"/>
      <c r="D2208" s="116"/>
      <c r="E2208" s="116"/>
      <c r="F2208" s="88"/>
      <c r="IM2208"/>
      <c r="IN2208"/>
      <c r="IO2208"/>
      <c r="IP2208"/>
      <c r="IQ2208"/>
    </row>
    <row r="2209" s="33" customFormat="1" ht="15.75" customHeight="1" spans="1:251">
      <c r="A2209" s="151"/>
      <c r="C2209" s="121"/>
      <c r="D2209" s="116"/>
      <c r="E2209" s="116"/>
      <c r="F2209" s="88"/>
      <c r="IM2209"/>
      <c r="IN2209"/>
      <c r="IO2209"/>
      <c r="IP2209"/>
      <c r="IQ2209"/>
    </row>
    <row r="2210" s="33" customFormat="1" ht="15.75" customHeight="1" spans="1:251">
      <c r="A2210" s="151"/>
      <c r="C2210" s="121"/>
      <c r="D2210" s="116"/>
      <c r="E2210" s="116"/>
      <c r="F2210" s="88"/>
      <c r="IM2210"/>
      <c r="IN2210"/>
      <c r="IO2210"/>
      <c r="IP2210"/>
      <c r="IQ2210"/>
    </row>
    <row r="2211" s="33" customFormat="1" ht="15.75" customHeight="1" spans="1:251">
      <c r="A2211" s="151"/>
      <c r="C2211" s="121"/>
      <c r="D2211" s="116"/>
      <c r="E2211" s="116"/>
      <c r="F2211" s="88"/>
      <c r="IM2211"/>
      <c r="IN2211"/>
      <c r="IO2211"/>
      <c r="IP2211"/>
      <c r="IQ2211"/>
    </row>
    <row r="2212" s="33" customFormat="1" ht="15.75" customHeight="1" spans="1:251">
      <c r="A2212" s="151"/>
      <c r="C2212" s="121"/>
      <c r="D2212" s="116"/>
      <c r="E2212" s="116"/>
      <c r="F2212" s="88"/>
      <c r="IM2212"/>
      <c r="IN2212"/>
      <c r="IO2212"/>
      <c r="IP2212"/>
      <c r="IQ2212"/>
    </row>
    <row r="2213" s="33" customFormat="1" ht="15.75" customHeight="1" spans="1:251">
      <c r="A2213" s="151"/>
      <c r="C2213" s="121"/>
      <c r="D2213" s="116"/>
      <c r="E2213" s="116"/>
      <c r="F2213" s="88"/>
      <c r="IM2213"/>
      <c r="IN2213"/>
      <c r="IO2213"/>
      <c r="IP2213"/>
      <c r="IQ2213"/>
    </row>
    <row r="2214" s="33" customFormat="1" ht="15.75" customHeight="1" spans="1:251">
      <c r="A2214" s="151"/>
      <c r="C2214" s="121"/>
      <c r="D2214" s="116"/>
      <c r="E2214" s="116"/>
      <c r="F2214" s="88"/>
      <c r="IM2214"/>
      <c r="IN2214"/>
      <c r="IO2214"/>
      <c r="IP2214"/>
      <c r="IQ2214"/>
    </row>
    <row r="2215" s="33" customFormat="1" ht="15.75" customHeight="1" spans="1:251">
      <c r="A2215" s="151"/>
      <c r="C2215" s="121"/>
      <c r="D2215" s="116"/>
      <c r="E2215" s="116"/>
      <c r="F2215" s="88"/>
      <c r="IM2215"/>
      <c r="IN2215"/>
      <c r="IO2215"/>
      <c r="IP2215"/>
      <c r="IQ2215"/>
    </row>
    <row r="2216" s="33" customFormat="1" ht="15.75" customHeight="1" spans="1:251">
      <c r="A2216" s="151"/>
      <c r="C2216" s="121"/>
      <c r="D2216" s="116"/>
      <c r="E2216" s="116"/>
      <c r="F2216" s="88"/>
      <c r="IM2216"/>
      <c r="IN2216"/>
      <c r="IO2216"/>
      <c r="IP2216"/>
      <c r="IQ2216"/>
    </row>
    <row r="2217" s="33" customFormat="1" ht="15.75" customHeight="1" spans="1:251">
      <c r="A2217" s="151"/>
      <c r="C2217" s="121"/>
      <c r="D2217" s="116"/>
      <c r="E2217" s="116"/>
      <c r="F2217" s="88"/>
      <c r="IM2217"/>
      <c r="IN2217"/>
      <c r="IO2217"/>
      <c r="IP2217"/>
      <c r="IQ2217"/>
    </row>
    <row r="2218" s="33" customFormat="1" ht="15.75" customHeight="1" spans="1:251">
      <c r="A2218" s="151"/>
      <c r="C2218" s="121"/>
      <c r="D2218" s="116"/>
      <c r="E2218" s="116"/>
      <c r="F2218" s="88"/>
      <c r="IM2218"/>
      <c r="IN2218"/>
      <c r="IO2218"/>
      <c r="IP2218"/>
      <c r="IQ2218"/>
    </row>
    <row r="2219" s="33" customFormat="1" ht="15.75" customHeight="1" spans="1:251">
      <c r="A2219" s="151"/>
      <c r="C2219" s="121"/>
      <c r="D2219" s="116"/>
      <c r="E2219" s="116"/>
      <c r="F2219" s="88"/>
      <c r="IM2219"/>
      <c r="IN2219"/>
      <c r="IO2219"/>
      <c r="IP2219"/>
      <c r="IQ2219"/>
    </row>
    <row r="2220" s="33" customFormat="1" ht="15.75" customHeight="1" spans="1:251">
      <c r="A2220" s="151"/>
      <c r="C2220" s="121"/>
      <c r="D2220" s="116"/>
      <c r="E2220" s="116"/>
      <c r="F2220" s="88"/>
      <c r="IM2220"/>
      <c r="IN2220"/>
      <c r="IO2220"/>
      <c r="IP2220"/>
      <c r="IQ2220"/>
    </row>
    <row r="2221" s="33" customFormat="1" ht="15.75" customHeight="1" spans="1:251">
      <c r="A2221" s="151"/>
      <c r="C2221" s="121"/>
      <c r="D2221" s="116"/>
      <c r="E2221" s="116"/>
      <c r="F2221" s="88"/>
      <c r="IM2221"/>
      <c r="IN2221"/>
      <c r="IO2221"/>
      <c r="IP2221"/>
      <c r="IQ2221"/>
    </row>
    <row r="2222" s="33" customFormat="1" ht="15.75" customHeight="1" spans="1:251">
      <c r="A2222" s="151"/>
      <c r="C2222" s="121"/>
      <c r="D2222" s="116"/>
      <c r="E2222" s="116"/>
      <c r="F2222" s="88"/>
      <c r="IM2222"/>
      <c r="IN2222"/>
      <c r="IO2222"/>
      <c r="IP2222"/>
      <c r="IQ2222"/>
    </row>
    <row r="2223" s="33" customFormat="1" ht="15.75" customHeight="1" spans="1:251">
      <c r="A2223" s="151"/>
      <c r="C2223" s="121"/>
      <c r="D2223" s="116"/>
      <c r="E2223" s="116"/>
      <c r="F2223" s="88"/>
      <c r="IM2223"/>
      <c r="IN2223"/>
      <c r="IO2223"/>
      <c r="IP2223"/>
      <c r="IQ2223"/>
    </row>
    <row r="2224" s="33" customFormat="1" ht="15.75" customHeight="1" spans="1:251">
      <c r="A2224" s="151"/>
      <c r="C2224" s="121"/>
      <c r="D2224" s="116"/>
      <c r="E2224" s="116"/>
      <c r="F2224" s="88"/>
      <c r="IM2224"/>
      <c r="IN2224"/>
      <c r="IO2224"/>
      <c r="IP2224"/>
      <c r="IQ2224"/>
    </row>
    <row r="2225" s="33" customFormat="1" ht="15.75" customHeight="1" spans="1:251">
      <c r="A2225" s="151"/>
      <c r="C2225" s="121"/>
      <c r="D2225" s="116"/>
      <c r="E2225" s="116"/>
      <c r="F2225" s="88"/>
      <c r="IM2225"/>
      <c r="IN2225"/>
      <c r="IO2225"/>
      <c r="IP2225"/>
      <c r="IQ2225"/>
    </row>
    <row r="2226" s="33" customFormat="1" ht="15.75" customHeight="1" spans="1:251">
      <c r="A2226" s="151"/>
      <c r="C2226" s="121"/>
      <c r="D2226" s="116"/>
      <c r="E2226" s="116"/>
      <c r="F2226" s="88"/>
      <c r="IM2226"/>
      <c r="IN2226"/>
      <c r="IO2226"/>
      <c r="IP2226"/>
      <c r="IQ2226"/>
    </row>
    <row r="2227" s="33" customFormat="1" ht="15.75" customHeight="1" spans="1:251">
      <c r="A2227" s="151"/>
      <c r="C2227" s="121"/>
      <c r="D2227" s="116"/>
      <c r="E2227" s="116"/>
      <c r="F2227" s="88"/>
      <c r="IM2227"/>
      <c r="IN2227"/>
      <c r="IO2227"/>
      <c r="IP2227"/>
      <c r="IQ2227"/>
    </row>
    <row r="2228" s="33" customFormat="1" ht="15.75" customHeight="1" spans="1:251">
      <c r="A2228" s="151"/>
      <c r="C2228" s="121"/>
      <c r="D2228" s="116"/>
      <c r="E2228" s="116"/>
      <c r="F2228" s="88"/>
      <c r="IM2228"/>
      <c r="IN2228"/>
      <c r="IO2228"/>
      <c r="IP2228"/>
      <c r="IQ2228"/>
    </row>
    <row r="2229" s="33" customFormat="1" ht="15.75" customHeight="1" spans="1:251">
      <c r="A2229" s="151"/>
      <c r="C2229" s="121"/>
      <c r="D2229" s="116"/>
      <c r="E2229" s="116"/>
      <c r="F2229" s="88"/>
      <c r="IM2229"/>
      <c r="IN2229"/>
      <c r="IO2229"/>
      <c r="IP2229"/>
      <c r="IQ2229"/>
    </row>
    <row r="2230" s="33" customFormat="1" ht="15.75" customHeight="1" spans="1:251">
      <c r="A2230" s="151"/>
      <c r="C2230" s="121"/>
      <c r="D2230" s="116"/>
      <c r="E2230" s="116"/>
      <c r="F2230" s="88"/>
      <c r="IM2230"/>
      <c r="IN2230"/>
      <c r="IO2230"/>
      <c r="IP2230"/>
      <c r="IQ2230"/>
    </row>
    <row r="2231" s="33" customFormat="1" ht="15.75" customHeight="1" spans="1:251">
      <c r="A2231" s="151"/>
      <c r="C2231" s="121"/>
      <c r="D2231" s="116"/>
      <c r="E2231" s="116"/>
      <c r="F2231" s="88"/>
      <c r="IM2231"/>
      <c r="IN2231"/>
      <c r="IO2231"/>
      <c r="IP2231"/>
      <c r="IQ2231"/>
    </row>
    <row r="2232" s="33" customFormat="1" ht="15.75" customHeight="1" spans="1:251">
      <c r="A2232" s="151"/>
      <c r="C2232" s="121"/>
      <c r="D2232" s="116"/>
      <c r="E2232" s="116"/>
      <c r="F2232" s="88"/>
      <c r="IM2232"/>
      <c r="IN2232"/>
      <c r="IO2232"/>
      <c r="IP2232"/>
      <c r="IQ2232"/>
    </row>
    <row r="2233" s="33" customFormat="1" ht="15.75" customHeight="1" spans="1:251">
      <c r="A2233" s="151"/>
      <c r="C2233" s="121"/>
      <c r="D2233" s="116"/>
      <c r="E2233" s="116"/>
      <c r="F2233" s="88"/>
      <c r="IM2233"/>
      <c r="IN2233"/>
      <c r="IO2233"/>
      <c r="IP2233"/>
      <c r="IQ2233"/>
    </row>
    <row r="2234" s="33" customFormat="1" ht="15.75" customHeight="1" spans="1:251">
      <c r="A2234" s="151"/>
      <c r="C2234" s="121"/>
      <c r="D2234" s="116"/>
      <c r="E2234" s="116"/>
      <c r="F2234" s="88"/>
      <c r="IM2234"/>
      <c r="IN2234"/>
      <c r="IO2234"/>
      <c r="IP2234"/>
      <c r="IQ2234"/>
    </row>
    <row r="2235" s="33" customFormat="1" ht="15.75" customHeight="1" spans="1:251">
      <c r="A2235" s="151"/>
      <c r="C2235" s="121"/>
      <c r="D2235" s="116"/>
      <c r="E2235" s="116"/>
      <c r="F2235" s="88"/>
      <c r="IM2235"/>
      <c r="IN2235"/>
      <c r="IO2235"/>
      <c r="IP2235"/>
      <c r="IQ2235"/>
    </row>
    <row r="2236" s="33" customFormat="1" ht="15.75" customHeight="1" spans="1:251">
      <c r="A2236" s="151"/>
      <c r="C2236" s="121"/>
      <c r="D2236" s="116"/>
      <c r="E2236" s="116"/>
      <c r="F2236" s="88"/>
      <c r="IM2236"/>
      <c r="IN2236"/>
      <c r="IO2236"/>
      <c r="IP2236"/>
      <c r="IQ2236"/>
    </row>
    <row r="2237" s="33" customFormat="1" ht="15.75" customHeight="1" spans="1:251">
      <c r="A2237" s="151"/>
      <c r="C2237" s="121"/>
      <c r="D2237" s="116"/>
      <c r="E2237" s="116"/>
      <c r="F2237" s="88"/>
      <c r="IM2237"/>
      <c r="IN2237"/>
      <c r="IO2237"/>
      <c r="IP2237"/>
      <c r="IQ2237"/>
    </row>
    <row r="2238" s="33" customFormat="1" ht="15.75" customHeight="1" spans="1:251">
      <c r="A2238" s="151"/>
      <c r="C2238" s="121"/>
      <c r="D2238" s="116"/>
      <c r="E2238" s="116"/>
      <c r="F2238" s="88"/>
      <c r="IM2238"/>
      <c r="IN2238"/>
      <c r="IO2238"/>
      <c r="IP2238"/>
      <c r="IQ2238"/>
    </row>
    <row r="2239" s="33" customFormat="1" ht="15.75" customHeight="1" spans="1:251">
      <c r="A2239" s="151"/>
      <c r="C2239" s="121"/>
      <c r="D2239" s="116"/>
      <c r="E2239" s="116"/>
      <c r="F2239" s="88"/>
      <c r="IM2239"/>
      <c r="IN2239"/>
      <c r="IO2239"/>
      <c r="IP2239"/>
      <c r="IQ2239"/>
    </row>
    <row r="2240" s="33" customFormat="1" ht="15.75" customHeight="1" spans="1:251">
      <c r="A2240" s="151"/>
      <c r="C2240" s="121"/>
      <c r="D2240" s="116"/>
      <c r="E2240" s="116"/>
      <c r="F2240" s="88"/>
      <c r="IM2240"/>
      <c r="IN2240"/>
      <c r="IO2240"/>
      <c r="IP2240"/>
      <c r="IQ2240"/>
    </row>
    <row r="2241" s="33" customFormat="1" ht="15.75" customHeight="1" spans="1:251">
      <c r="A2241" s="151"/>
      <c r="C2241" s="121"/>
      <c r="D2241" s="116"/>
      <c r="E2241" s="116"/>
      <c r="F2241" s="88"/>
      <c r="IM2241"/>
      <c r="IN2241"/>
      <c r="IO2241"/>
      <c r="IP2241"/>
      <c r="IQ2241"/>
    </row>
    <row r="2242" s="33" customFormat="1" ht="15.75" customHeight="1" spans="1:251">
      <c r="A2242" s="151"/>
      <c r="C2242" s="121"/>
      <c r="D2242" s="116"/>
      <c r="E2242" s="116"/>
      <c r="F2242" s="88"/>
      <c r="IM2242"/>
      <c r="IN2242"/>
      <c r="IO2242"/>
      <c r="IP2242"/>
      <c r="IQ2242"/>
    </row>
    <row r="2243" s="33" customFormat="1" ht="15.75" customHeight="1" spans="1:251">
      <c r="A2243" s="151"/>
      <c r="C2243" s="121"/>
      <c r="D2243" s="116"/>
      <c r="E2243" s="116"/>
      <c r="F2243" s="88"/>
      <c r="IM2243"/>
      <c r="IN2243"/>
      <c r="IO2243"/>
      <c r="IP2243"/>
      <c r="IQ2243"/>
    </row>
    <row r="2244" s="33" customFormat="1" ht="15.75" customHeight="1" spans="1:251">
      <c r="A2244" s="151"/>
      <c r="C2244" s="121"/>
      <c r="D2244" s="116"/>
      <c r="E2244" s="116"/>
      <c r="F2244" s="88"/>
      <c r="IM2244"/>
      <c r="IN2244"/>
      <c r="IO2244"/>
      <c r="IP2244"/>
      <c r="IQ2244"/>
    </row>
    <row r="2245" s="33" customFormat="1" ht="15.75" customHeight="1" spans="1:251">
      <c r="A2245" s="151"/>
      <c r="C2245" s="121"/>
      <c r="D2245" s="116"/>
      <c r="E2245" s="116"/>
      <c r="F2245" s="88"/>
      <c r="IM2245"/>
      <c r="IN2245"/>
      <c r="IO2245"/>
      <c r="IP2245"/>
      <c r="IQ2245"/>
    </row>
    <row r="2246" s="33" customFormat="1" ht="15.75" customHeight="1" spans="1:251">
      <c r="A2246" s="151"/>
      <c r="C2246" s="121"/>
      <c r="D2246" s="116"/>
      <c r="E2246" s="116"/>
      <c r="F2246" s="88"/>
      <c r="IM2246"/>
      <c r="IN2246"/>
      <c r="IO2246"/>
      <c r="IP2246"/>
      <c r="IQ2246"/>
    </row>
    <row r="2247" s="33" customFormat="1" ht="15.75" customHeight="1" spans="1:251">
      <c r="A2247" s="151"/>
      <c r="C2247" s="121"/>
      <c r="D2247" s="116"/>
      <c r="E2247" s="116"/>
      <c r="F2247" s="88"/>
      <c r="IM2247"/>
      <c r="IN2247"/>
      <c r="IO2247"/>
      <c r="IP2247"/>
      <c r="IQ2247"/>
    </row>
    <row r="2248" s="33" customFormat="1" ht="15.75" customHeight="1" spans="1:251">
      <c r="A2248" s="151"/>
      <c r="C2248" s="121"/>
      <c r="D2248" s="116"/>
      <c r="E2248" s="116"/>
      <c r="F2248" s="88"/>
      <c r="IM2248"/>
      <c r="IN2248"/>
      <c r="IO2248"/>
      <c r="IP2248"/>
      <c r="IQ2248"/>
    </row>
    <row r="2249" s="33" customFormat="1" ht="15.75" customHeight="1" spans="1:251">
      <c r="A2249" s="151"/>
      <c r="C2249" s="121"/>
      <c r="D2249" s="116"/>
      <c r="E2249" s="116"/>
      <c r="F2249" s="88"/>
      <c r="IM2249"/>
      <c r="IN2249"/>
      <c r="IO2249"/>
      <c r="IP2249"/>
      <c r="IQ2249"/>
    </row>
    <row r="2250" s="33" customFormat="1" ht="15.75" customHeight="1" spans="1:251">
      <c r="A2250" s="151"/>
      <c r="C2250" s="121"/>
      <c r="D2250" s="116"/>
      <c r="E2250" s="116"/>
      <c r="F2250" s="88"/>
      <c r="IM2250"/>
      <c r="IN2250"/>
      <c r="IO2250"/>
      <c r="IP2250"/>
      <c r="IQ2250"/>
    </row>
    <row r="2251" s="33" customFormat="1" ht="15.75" customHeight="1" spans="1:251">
      <c r="A2251" s="151"/>
      <c r="C2251" s="121"/>
      <c r="D2251" s="116"/>
      <c r="E2251" s="116"/>
      <c r="F2251" s="88"/>
      <c r="IM2251"/>
      <c r="IN2251"/>
      <c r="IO2251"/>
      <c r="IP2251"/>
      <c r="IQ2251"/>
    </row>
    <row r="2252" s="33" customFormat="1" ht="15.75" customHeight="1" spans="1:251">
      <c r="A2252" s="151"/>
      <c r="C2252" s="121"/>
      <c r="D2252" s="116"/>
      <c r="E2252" s="116"/>
      <c r="F2252" s="88"/>
      <c r="IM2252"/>
      <c r="IN2252"/>
      <c r="IO2252"/>
      <c r="IP2252"/>
      <c r="IQ2252"/>
    </row>
    <row r="2253" s="33" customFormat="1" ht="15.75" customHeight="1" spans="1:251">
      <c r="A2253" s="151"/>
      <c r="C2253" s="121"/>
      <c r="D2253" s="116"/>
      <c r="E2253" s="116"/>
      <c r="F2253" s="88"/>
      <c r="IM2253"/>
      <c r="IN2253"/>
      <c r="IO2253"/>
      <c r="IP2253"/>
      <c r="IQ2253"/>
    </row>
    <row r="2254" s="33" customFormat="1" ht="15.75" customHeight="1" spans="1:251">
      <c r="A2254" s="151"/>
      <c r="C2254" s="121"/>
      <c r="D2254" s="116"/>
      <c r="E2254" s="116"/>
      <c r="F2254" s="88"/>
      <c r="IM2254"/>
      <c r="IN2254"/>
      <c r="IO2254"/>
      <c r="IP2254"/>
      <c r="IQ2254"/>
    </row>
    <row r="2255" s="33" customFormat="1" ht="15.75" customHeight="1" spans="1:251">
      <c r="A2255" s="151"/>
      <c r="C2255" s="121"/>
      <c r="D2255" s="116"/>
      <c r="E2255" s="116"/>
      <c r="F2255" s="88"/>
      <c r="IM2255"/>
      <c r="IN2255"/>
      <c r="IO2255"/>
      <c r="IP2255"/>
      <c r="IQ2255"/>
    </row>
    <row r="2256" s="33" customFormat="1" ht="15.75" customHeight="1" spans="1:251">
      <c r="A2256" s="151"/>
      <c r="C2256" s="121"/>
      <c r="D2256" s="116"/>
      <c r="E2256" s="116"/>
      <c r="F2256" s="88"/>
      <c r="IM2256"/>
      <c r="IN2256"/>
      <c r="IO2256"/>
      <c r="IP2256"/>
      <c r="IQ2256"/>
    </row>
    <row r="2257" s="33" customFormat="1" ht="15.75" customHeight="1" spans="1:251">
      <c r="A2257" s="151"/>
      <c r="C2257" s="121"/>
      <c r="D2257" s="116"/>
      <c r="E2257" s="116"/>
      <c r="F2257" s="88"/>
      <c r="IM2257"/>
      <c r="IN2257"/>
      <c r="IO2257"/>
      <c r="IP2257"/>
      <c r="IQ2257"/>
    </row>
    <row r="2258" s="33" customFormat="1" ht="15.75" customHeight="1" spans="1:251">
      <c r="A2258" s="151"/>
      <c r="C2258" s="121"/>
      <c r="D2258" s="116"/>
      <c r="E2258" s="116"/>
      <c r="F2258" s="88"/>
      <c r="IM2258"/>
      <c r="IN2258"/>
      <c r="IO2258"/>
      <c r="IP2258"/>
      <c r="IQ2258"/>
    </row>
    <row r="2259" s="33" customFormat="1" ht="15.75" customHeight="1" spans="1:251">
      <c r="A2259" s="151"/>
      <c r="C2259" s="121"/>
      <c r="D2259" s="116"/>
      <c r="E2259" s="116"/>
      <c r="F2259" s="88"/>
      <c r="IM2259"/>
      <c r="IN2259"/>
      <c r="IO2259"/>
      <c r="IP2259"/>
      <c r="IQ2259"/>
    </row>
    <row r="2260" s="33" customFormat="1" ht="15.75" customHeight="1" spans="1:251">
      <c r="A2260" s="151"/>
      <c r="C2260" s="121"/>
      <c r="D2260" s="116"/>
      <c r="E2260" s="116"/>
      <c r="F2260" s="88"/>
      <c r="IM2260"/>
      <c r="IN2260"/>
      <c r="IO2260"/>
      <c r="IP2260"/>
      <c r="IQ2260"/>
    </row>
    <row r="2261" s="33" customFormat="1" ht="15.75" customHeight="1" spans="1:251">
      <c r="A2261" s="151"/>
      <c r="C2261" s="121"/>
      <c r="D2261" s="116"/>
      <c r="E2261" s="116"/>
      <c r="F2261" s="88"/>
      <c r="IM2261"/>
      <c r="IN2261"/>
      <c r="IO2261"/>
      <c r="IP2261"/>
      <c r="IQ2261"/>
    </row>
    <row r="2262" s="33" customFormat="1" ht="15.75" customHeight="1" spans="1:251">
      <c r="A2262" s="151"/>
      <c r="C2262" s="121"/>
      <c r="D2262" s="116"/>
      <c r="E2262" s="116"/>
      <c r="F2262" s="88"/>
      <c r="IM2262"/>
      <c r="IN2262"/>
      <c r="IO2262"/>
      <c r="IP2262"/>
      <c r="IQ2262"/>
    </row>
    <row r="2263" s="33" customFormat="1" ht="15.75" customHeight="1" spans="1:251">
      <c r="A2263" s="151"/>
      <c r="C2263" s="121"/>
      <c r="D2263" s="116"/>
      <c r="E2263" s="116"/>
      <c r="F2263" s="88"/>
      <c r="IM2263"/>
      <c r="IN2263"/>
      <c r="IO2263"/>
      <c r="IP2263"/>
      <c r="IQ2263"/>
    </row>
    <row r="2264" s="33" customFormat="1" ht="15.75" customHeight="1" spans="1:251">
      <c r="A2264" s="151"/>
      <c r="C2264" s="121"/>
      <c r="D2264" s="116"/>
      <c r="E2264" s="116"/>
      <c r="F2264" s="88"/>
      <c r="IM2264"/>
      <c r="IN2264"/>
      <c r="IO2264"/>
      <c r="IP2264"/>
      <c r="IQ2264"/>
    </row>
    <row r="2265" s="33" customFormat="1" ht="15.75" customHeight="1" spans="1:251">
      <c r="A2265" s="151"/>
      <c r="C2265" s="121"/>
      <c r="D2265" s="116"/>
      <c r="E2265" s="116"/>
      <c r="F2265" s="88"/>
      <c r="IM2265"/>
      <c r="IN2265"/>
      <c r="IO2265"/>
      <c r="IP2265"/>
      <c r="IQ2265"/>
    </row>
    <row r="2266" s="33" customFormat="1" ht="15.75" customHeight="1" spans="1:251">
      <c r="A2266" s="151"/>
      <c r="C2266" s="121"/>
      <c r="D2266" s="116"/>
      <c r="E2266" s="116"/>
      <c r="F2266" s="88"/>
      <c r="IM2266"/>
      <c r="IN2266"/>
      <c r="IO2266"/>
      <c r="IP2266"/>
      <c r="IQ2266"/>
    </row>
    <row r="2267" s="33" customFormat="1" ht="15.75" customHeight="1" spans="1:251">
      <c r="A2267" s="151"/>
      <c r="C2267" s="121"/>
      <c r="D2267" s="116"/>
      <c r="E2267" s="116"/>
      <c r="F2267" s="88"/>
      <c r="IM2267"/>
      <c r="IN2267"/>
      <c r="IO2267"/>
      <c r="IP2267"/>
      <c r="IQ2267"/>
    </row>
    <row r="2268" s="33" customFormat="1" ht="15.75" customHeight="1" spans="1:251">
      <c r="A2268" s="151"/>
      <c r="C2268" s="121"/>
      <c r="D2268" s="116"/>
      <c r="E2268" s="116"/>
      <c r="F2268" s="88"/>
      <c r="IM2268"/>
      <c r="IN2268"/>
      <c r="IO2268"/>
      <c r="IP2268"/>
      <c r="IQ2268"/>
    </row>
    <row r="2269" s="33" customFormat="1" ht="15.75" customHeight="1" spans="1:251">
      <c r="A2269" s="151"/>
      <c r="C2269" s="121"/>
      <c r="D2269" s="116"/>
      <c r="E2269" s="116"/>
      <c r="F2269" s="88"/>
      <c r="IM2269"/>
      <c r="IN2269"/>
      <c r="IO2269"/>
      <c r="IP2269"/>
      <c r="IQ2269"/>
    </row>
    <row r="2270" s="33" customFormat="1" ht="15.75" customHeight="1" spans="1:251">
      <c r="A2270" s="151"/>
      <c r="C2270" s="121"/>
      <c r="D2270" s="116"/>
      <c r="E2270" s="116"/>
      <c r="F2270" s="88"/>
      <c r="IM2270"/>
      <c r="IN2270"/>
      <c r="IO2270"/>
      <c r="IP2270"/>
      <c r="IQ2270"/>
    </row>
    <row r="2271" s="33" customFormat="1" ht="15.75" customHeight="1" spans="1:251">
      <c r="A2271" s="151"/>
      <c r="C2271" s="121"/>
      <c r="D2271" s="116"/>
      <c r="E2271" s="116"/>
      <c r="F2271" s="88"/>
      <c r="IM2271"/>
      <c r="IN2271"/>
      <c r="IO2271"/>
      <c r="IP2271"/>
      <c r="IQ2271"/>
    </row>
    <row r="2272" s="33" customFormat="1" ht="15.75" customHeight="1" spans="1:251">
      <c r="A2272" s="151"/>
      <c r="C2272" s="121"/>
      <c r="D2272" s="116"/>
      <c r="E2272" s="116"/>
      <c r="F2272" s="88"/>
      <c r="IM2272"/>
      <c r="IN2272"/>
      <c r="IO2272"/>
      <c r="IP2272"/>
      <c r="IQ2272"/>
    </row>
    <row r="2273" s="33" customFormat="1" ht="15.75" customHeight="1" spans="1:251">
      <c r="A2273" s="151"/>
      <c r="C2273" s="121"/>
      <c r="D2273" s="116"/>
      <c r="E2273" s="116"/>
      <c r="F2273" s="88"/>
      <c r="IM2273"/>
      <c r="IN2273"/>
      <c r="IO2273"/>
      <c r="IP2273"/>
      <c r="IQ2273"/>
    </row>
    <row r="2274" s="33" customFormat="1" ht="15.75" customHeight="1" spans="1:251">
      <c r="A2274" s="151"/>
      <c r="C2274" s="121"/>
      <c r="D2274" s="116"/>
      <c r="E2274" s="116"/>
      <c r="F2274" s="88"/>
      <c r="IM2274"/>
      <c r="IN2274"/>
      <c r="IO2274"/>
      <c r="IP2274"/>
      <c r="IQ2274"/>
    </row>
    <row r="2275" s="33" customFormat="1" ht="15.75" customHeight="1" spans="1:251">
      <c r="A2275" s="151"/>
      <c r="C2275" s="121"/>
      <c r="D2275" s="116"/>
      <c r="E2275" s="116"/>
      <c r="F2275" s="88"/>
      <c r="IM2275"/>
      <c r="IN2275"/>
      <c r="IO2275"/>
      <c r="IP2275"/>
      <c r="IQ2275"/>
    </row>
    <row r="2276" s="33" customFormat="1" ht="15.75" customHeight="1" spans="1:251">
      <c r="A2276" s="151"/>
      <c r="C2276" s="121"/>
      <c r="D2276" s="116"/>
      <c r="E2276" s="116"/>
      <c r="F2276" s="88"/>
      <c r="IM2276"/>
      <c r="IN2276"/>
      <c r="IO2276"/>
      <c r="IP2276"/>
      <c r="IQ2276"/>
    </row>
    <row r="2277" s="33" customFormat="1" ht="15.75" customHeight="1" spans="1:251">
      <c r="A2277" s="151"/>
      <c r="C2277" s="121"/>
      <c r="D2277" s="116"/>
      <c r="E2277" s="116"/>
      <c r="F2277" s="88"/>
      <c r="IM2277"/>
      <c r="IN2277"/>
      <c r="IO2277"/>
      <c r="IP2277"/>
      <c r="IQ2277"/>
    </row>
    <row r="2278" s="33" customFormat="1" ht="15.75" customHeight="1" spans="1:251">
      <c r="A2278" s="151"/>
      <c r="C2278" s="121"/>
      <c r="D2278" s="116"/>
      <c r="E2278" s="116"/>
      <c r="F2278" s="88"/>
      <c r="IM2278"/>
      <c r="IN2278"/>
      <c r="IO2278"/>
      <c r="IP2278"/>
      <c r="IQ2278"/>
    </row>
    <row r="2279" s="33" customFormat="1" ht="15.75" customHeight="1" spans="1:251">
      <c r="A2279" s="151"/>
      <c r="C2279" s="121"/>
      <c r="D2279" s="116"/>
      <c r="E2279" s="116"/>
      <c r="F2279" s="88"/>
      <c r="IM2279"/>
      <c r="IN2279"/>
      <c r="IO2279"/>
      <c r="IP2279"/>
      <c r="IQ2279"/>
    </row>
    <row r="2280" s="33" customFormat="1" ht="15.75" customHeight="1" spans="1:251">
      <c r="A2280" s="151"/>
      <c r="C2280" s="121"/>
      <c r="D2280" s="116"/>
      <c r="E2280" s="116"/>
      <c r="F2280" s="88"/>
      <c r="IM2280"/>
      <c r="IN2280"/>
      <c r="IO2280"/>
      <c r="IP2280"/>
      <c r="IQ2280"/>
    </row>
    <row r="2281" s="33" customFormat="1" ht="15.75" customHeight="1" spans="1:251">
      <c r="A2281" s="151"/>
      <c r="C2281" s="121"/>
      <c r="D2281" s="116"/>
      <c r="E2281" s="116"/>
      <c r="F2281" s="88"/>
      <c r="IM2281"/>
      <c r="IN2281"/>
      <c r="IO2281"/>
      <c r="IP2281"/>
      <c r="IQ2281"/>
    </row>
    <row r="2282" s="33" customFormat="1" ht="15.75" customHeight="1" spans="1:251">
      <c r="A2282" s="151"/>
      <c r="C2282" s="121"/>
      <c r="D2282" s="116"/>
      <c r="E2282" s="116"/>
      <c r="F2282" s="88"/>
      <c r="IM2282"/>
      <c r="IN2282"/>
      <c r="IO2282"/>
      <c r="IP2282"/>
      <c r="IQ2282"/>
    </row>
    <row r="2283" s="33" customFormat="1" ht="15.75" customHeight="1" spans="1:251">
      <c r="A2283" s="151"/>
      <c r="C2283" s="121"/>
      <c r="D2283" s="116"/>
      <c r="E2283" s="116"/>
      <c r="F2283" s="88"/>
      <c r="IM2283"/>
      <c r="IN2283"/>
      <c r="IO2283"/>
      <c r="IP2283"/>
      <c r="IQ2283"/>
    </row>
    <row r="2284" s="33" customFormat="1" ht="15.75" customHeight="1" spans="1:251">
      <c r="A2284" s="151"/>
      <c r="C2284" s="121"/>
      <c r="D2284" s="116"/>
      <c r="E2284" s="116"/>
      <c r="F2284" s="88"/>
      <c r="IM2284"/>
      <c r="IN2284"/>
      <c r="IO2284"/>
      <c r="IP2284"/>
      <c r="IQ2284"/>
    </row>
    <row r="2285" s="33" customFormat="1" ht="15.75" customHeight="1" spans="1:251">
      <c r="A2285" s="151"/>
      <c r="C2285" s="121"/>
      <c r="D2285" s="116"/>
      <c r="E2285" s="116"/>
      <c r="F2285" s="88"/>
      <c r="IM2285"/>
      <c r="IN2285"/>
      <c r="IO2285"/>
      <c r="IP2285"/>
      <c r="IQ2285"/>
    </row>
    <row r="2286" s="33" customFormat="1" ht="15.75" customHeight="1" spans="1:251">
      <c r="A2286" s="151"/>
      <c r="C2286" s="121"/>
      <c r="D2286" s="116"/>
      <c r="E2286" s="116"/>
      <c r="F2286" s="88"/>
      <c r="IM2286"/>
      <c r="IN2286"/>
      <c r="IO2286"/>
      <c r="IP2286"/>
      <c r="IQ2286"/>
    </row>
    <row r="2287" s="33" customFormat="1" ht="15.75" customHeight="1" spans="1:251">
      <c r="A2287" s="151"/>
      <c r="C2287" s="121"/>
      <c r="D2287" s="116"/>
      <c r="E2287" s="116"/>
      <c r="F2287" s="88"/>
      <c r="IM2287"/>
      <c r="IN2287"/>
      <c r="IO2287"/>
      <c r="IP2287"/>
      <c r="IQ2287"/>
    </row>
    <row r="2288" s="33" customFormat="1" ht="15.75" customHeight="1" spans="1:251">
      <c r="A2288" s="151"/>
      <c r="C2288" s="121"/>
      <c r="D2288" s="116"/>
      <c r="E2288" s="116"/>
      <c r="F2288" s="88"/>
      <c r="IM2288"/>
      <c r="IN2288"/>
      <c r="IO2288"/>
      <c r="IP2288"/>
      <c r="IQ2288"/>
    </row>
    <row r="2289" s="33" customFormat="1" ht="15.75" customHeight="1" spans="1:251">
      <c r="A2289" s="151"/>
      <c r="C2289" s="121"/>
      <c r="D2289" s="116"/>
      <c r="E2289" s="116"/>
      <c r="F2289" s="88"/>
      <c r="IM2289"/>
      <c r="IN2289"/>
      <c r="IO2289"/>
      <c r="IP2289"/>
      <c r="IQ2289"/>
    </row>
    <row r="2290" s="33" customFormat="1" ht="15.75" customHeight="1" spans="1:251">
      <c r="A2290" s="151"/>
      <c r="C2290" s="121"/>
      <c r="D2290" s="116"/>
      <c r="E2290" s="116"/>
      <c r="F2290" s="88"/>
      <c r="IM2290"/>
      <c r="IN2290"/>
      <c r="IO2290"/>
      <c r="IP2290"/>
      <c r="IQ2290"/>
    </row>
    <row r="2291" s="33" customFormat="1" ht="15.75" customHeight="1" spans="1:251">
      <c r="A2291" s="151"/>
      <c r="C2291" s="121"/>
      <c r="D2291" s="116"/>
      <c r="E2291" s="116"/>
      <c r="F2291" s="88"/>
      <c r="IM2291"/>
      <c r="IN2291"/>
      <c r="IO2291"/>
      <c r="IP2291"/>
      <c r="IQ2291"/>
    </row>
    <row r="2292" s="33" customFormat="1" ht="15.75" customHeight="1" spans="1:251">
      <c r="A2292" s="151"/>
      <c r="C2292" s="121"/>
      <c r="D2292" s="116"/>
      <c r="E2292" s="116"/>
      <c r="F2292" s="88"/>
      <c r="IM2292"/>
      <c r="IN2292"/>
      <c r="IO2292"/>
      <c r="IP2292"/>
      <c r="IQ2292"/>
    </row>
    <row r="2293" s="33" customFormat="1" ht="15.75" customHeight="1" spans="1:251">
      <c r="A2293" s="151"/>
      <c r="C2293" s="121"/>
      <c r="D2293" s="116"/>
      <c r="E2293" s="116"/>
      <c r="F2293" s="88"/>
      <c r="IM2293"/>
      <c r="IN2293"/>
      <c r="IO2293"/>
      <c r="IP2293"/>
      <c r="IQ2293"/>
    </row>
    <row r="2294" s="33" customFormat="1" ht="15.75" customHeight="1" spans="1:251">
      <c r="A2294" s="151"/>
      <c r="C2294" s="121"/>
      <c r="D2294" s="116"/>
      <c r="E2294" s="116"/>
      <c r="F2294" s="88"/>
      <c r="IM2294"/>
      <c r="IN2294"/>
      <c r="IO2294"/>
      <c r="IP2294"/>
      <c r="IQ2294"/>
    </row>
    <row r="2295" s="33" customFormat="1" ht="15.75" customHeight="1" spans="1:251">
      <c r="A2295" s="151"/>
      <c r="C2295" s="121"/>
      <c r="D2295" s="116"/>
      <c r="E2295" s="116"/>
      <c r="F2295" s="88"/>
      <c r="IM2295"/>
      <c r="IN2295"/>
      <c r="IO2295"/>
      <c r="IP2295"/>
      <c r="IQ2295"/>
    </row>
    <row r="2296" s="33" customFormat="1" ht="15.75" customHeight="1" spans="1:251">
      <c r="A2296" s="151"/>
      <c r="C2296" s="121"/>
      <c r="D2296" s="116"/>
      <c r="E2296" s="116"/>
      <c r="F2296" s="88"/>
      <c r="IM2296"/>
      <c r="IN2296"/>
      <c r="IO2296"/>
      <c r="IP2296"/>
      <c r="IQ2296"/>
    </row>
    <row r="2297" s="33" customFormat="1" ht="15.75" customHeight="1" spans="1:251">
      <c r="A2297" s="151"/>
      <c r="C2297" s="121"/>
      <c r="D2297" s="116"/>
      <c r="E2297" s="116"/>
      <c r="F2297" s="88"/>
      <c r="IM2297"/>
      <c r="IN2297"/>
      <c r="IO2297"/>
      <c r="IP2297"/>
      <c r="IQ2297"/>
    </row>
    <row r="2298" s="33" customFormat="1" ht="15.75" customHeight="1" spans="1:251">
      <c r="A2298" s="151"/>
      <c r="C2298" s="121"/>
      <c r="D2298" s="116"/>
      <c r="E2298" s="116"/>
      <c r="F2298" s="88"/>
      <c r="IM2298"/>
      <c r="IN2298"/>
      <c r="IO2298"/>
      <c r="IP2298"/>
      <c r="IQ2298"/>
    </row>
    <row r="2299" s="33" customFormat="1" ht="15.75" customHeight="1" spans="1:251">
      <c r="A2299" s="151"/>
      <c r="C2299" s="121"/>
      <c r="D2299" s="116"/>
      <c r="E2299" s="116"/>
      <c r="F2299" s="88"/>
      <c r="IM2299"/>
      <c r="IN2299"/>
      <c r="IO2299"/>
      <c r="IP2299"/>
      <c r="IQ2299"/>
    </row>
    <row r="2300" s="33" customFormat="1" ht="15.75" customHeight="1" spans="1:251">
      <c r="A2300" s="151"/>
      <c r="C2300" s="121"/>
      <c r="D2300" s="116"/>
      <c r="E2300" s="116"/>
      <c r="F2300" s="88"/>
      <c r="IM2300"/>
      <c r="IN2300"/>
      <c r="IO2300"/>
      <c r="IP2300"/>
      <c r="IQ2300"/>
    </row>
    <row r="2301" s="33" customFormat="1" ht="15.75" customHeight="1" spans="1:251">
      <c r="A2301" s="151"/>
      <c r="C2301" s="121"/>
      <c r="D2301" s="116"/>
      <c r="E2301" s="116"/>
      <c r="F2301" s="88"/>
      <c r="IM2301"/>
      <c r="IN2301"/>
      <c r="IO2301"/>
      <c r="IP2301"/>
      <c r="IQ2301"/>
    </row>
    <row r="2302" s="33" customFormat="1" ht="15.75" customHeight="1" spans="1:251">
      <c r="A2302" s="151"/>
      <c r="C2302" s="121"/>
      <c r="D2302" s="116"/>
      <c r="E2302" s="116"/>
      <c r="F2302" s="88"/>
      <c r="IM2302"/>
      <c r="IN2302"/>
      <c r="IO2302"/>
      <c r="IP2302"/>
      <c r="IQ2302"/>
    </row>
    <row r="2303" s="33" customFormat="1" ht="15.75" customHeight="1" spans="1:251">
      <c r="A2303" s="151"/>
      <c r="C2303" s="121"/>
      <c r="D2303" s="116"/>
      <c r="E2303" s="116"/>
      <c r="F2303" s="88"/>
      <c r="IM2303"/>
      <c r="IN2303"/>
      <c r="IO2303"/>
      <c r="IP2303"/>
      <c r="IQ2303"/>
    </row>
    <row r="2304" s="33" customFormat="1" ht="15.75" customHeight="1" spans="1:251">
      <c r="A2304" s="151"/>
      <c r="C2304" s="121"/>
      <c r="D2304" s="116"/>
      <c r="E2304" s="116"/>
      <c r="F2304" s="88"/>
      <c r="IM2304"/>
      <c r="IN2304"/>
      <c r="IO2304"/>
      <c r="IP2304"/>
      <c r="IQ2304"/>
    </row>
    <row r="2305" s="33" customFormat="1" ht="15.75" customHeight="1" spans="1:251">
      <c r="A2305" s="151"/>
      <c r="C2305" s="121"/>
      <c r="D2305" s="116"/>
      <c r="E2305" s="116"/>
      <c r="F2305" s="88"/>
      <c r="IM2305"/>
      <c r="IN2305"/>
      <c r="IO2305"/>
      <c r="IP2305"/>
      <c r="IQ2305"/>
    </row>
    <row r="2306" s="33" customFormat="1" ht="15.75" customHeight="1" spans="1:251">
      <c r="A2306" s="151"/>
      <c r="C2306" s="121"/>
      <c r="D2306" s="116"/>
      <c r="E2306" s="116"/>
      <c r="F2306" s="88"/>
      <c r="IM2306"/>
      <c r="IN2306"/>
      <c r="IO2306"/>
      <c r="IP2306"/>
      <c r="IQ2306"/>
    </row>
    <row r="2307" s="33" customFormat="1" ht="15.75" customHeight="1" spans="1:251">
      <c r="A2307" s="151"/>
      <c r="C2307" s="121"/>
      <c r="D2307" s="116"/>
      <c r="E2307" s="116"/>
      <c r="F2307" s="88"/>
      <c r="IM2307"/>
      <c r="IN2307"/>
      <c r="IO2307"/>
      <c r="IP2307"/>
      <c r="IQ2307"/>
    </row>
    <row r="2308" s="33" customFormat="1" ht="15.75" customHeight="1" spans="1:251">
      <c r="A2308" s="151"/>
      <c r="C2308" s="121"/>
      <c r="D2308" s="116"/>
      <c r="E2308" s="116"/>
      <c r="F2308" s="88"/>
      <c r="IM2308"/>
      <c r="IN2308"/>
      <c r="IO2308"/>
      <c r="IP2308"/>
      <c r="IQ2308"/>
    </row>
    <row r="2309" s="33" customFormat="1" ht="15.75" customHeight="1" spans="1:251">
      <c r="A2309" s="151"/>
      <c r="C2309" s="121"/>
      <c r="D2309" s="116"/>
      <c r="E2309" s="116"/>
      <c r="F2309" s="88"/>
      <c r="IM2309"/>
      <c r="IN2309"/>
      <c r="IO2309"/>
      <c r="IP2309"/>
      <c r="IQ2309"/>
    </row>
    <row r="2310" s="33" customFormat="1" ht="15.75" customHeight="1" spans="1:251">
      <c r="A2310" s="151"/>
      <c r="C2310" s="121"/>
      <c r="D2310" s="116"/>
      <c r="E2310" s="116"/>
      <c r="F2310" s="88"/>
      <c r="IM2310"/>
      <c r="IN2310"/>
      <c r="IO2310"/>
      <c r="IP2310"/>
      <c r="IQ2310"/>
    </row>
    <row r="2311" s="33" customFormat="1" ht="15.75" customHeight="1" spans="1:251">
      <c r="A2311" s="151"/>
      <c r="C2311" s="121"/>
      <c r="D2311" s="116"/>
      <c r="E2311" s="116"/>
      <c r="F2311" s="88"/>
      <c r="IM2311"/>
      <c r="IN2311"/>
      <c r="IO2311"/>
      <c r="IP2311"/>
      <c r="IQ2311"/>
    </row>
    <row r="2312" s="33" customFormat="1" ht="15.75" customHeight="1" spans="1:251">
      <c r="A2312" s="151"/>
      <c r="C2312" s="121"/>
      <c r="D2312" s="116"/>
      <c r="E2312" s="116"/>
      <c r="F2312" s="88"/>
      <c r="IM2312"/>
      <c r="IN2312"/>
      <c r="IO2312"/>
      <c r="IP2312"/>
      <c r="IQ2312"/>
    </row>
    <row r="2313" s="33" customFormat="1" ht="15.75" customHeight="1" spans="1:251">
      <c r="A2313" s="151"/>
      <c r="C2313" s="121"/>
      <c r="D2313" s="116"/>
      <c r="E2313" s="116"/>
      <c r="F2313" s="88"/>
      <c r="IM2313"/>
      <c r="IN2313"/>
      <c r="IO2313"/>
      <c r="IP2313"/>
      <c r="IQ2313"/>
    </row>
    <row r="2314" s="33" customFormat="1" ht="15.75" customHeight="1" spans="1:251">
      <c r="A2314" s="151"/>
      <c r="C2314" s="121"/>
      <c r="D2314" s="116"/>
      <c r="E2314" s="116"/>
      <c r="F2314" s="88"/>
      <c r="IM2314"/>
      <c r="IN2314"/>
      <c r="IO2314"/>
      <c r="IP2314"/>
      <c r="IQ2314"/>
    </row>
    <row r="2315" s="33" customFormat="1" ht="15.75" customHeight="1" spans="1:251">
      <c r="A2315" s="151"/>
      <c r="C2315" s="121"/>
      <c r="D2315" s="116"/>
      <c r="E2315" s="116"/>
      <c r="F2315" s="88"/>
      <c r="IM2315"/>
      <c r="IN2315"/>
      <c r="IO2315"/>
      <c r="IP2315"/>
      <c r="IQ2315"/>
    </row>
    <row r="2316" s="33" customFormat="1" ht="15.75" customHeight="1" spans="1:251">
      <c r="A2316" s="151"/>
      <c r="C2316" s="121"/>
      <c r="D2316" s="116"/>
      <c r="E2316" s="116"/>
      <c r="F2316" s="88"/>
      <c r="IM2316"/>
      <c r="IN2316"/>
      <c r="IO2316"/>
      <c r="IP2316"/>
      <c r="IQ2316"/>
    </row>
    <row r="2317" s="33" customFormat="1" ht="15.75" customHeight="1" spans="1:251">
      <c r="A2317" s="151"/>
      <c r="C2317" s="121"/>
      <c r="D2317" s="116"/>
      <c r="E2317" s="116"/>
      <c r="F2317" s="88"/>
      <c r="IM2317"/>
      <c r="IN2317"/>
      <c r="IO2317"/>
      <c r="IP2317"/>
      <c r="IQ2317"/>
    </row>
    <row r="2318" s="33" customFormat="1" ht="15.75" customHeight="1" spans="1:251">
      <c r="A2318" s="151"/>
      <c r="C2318" s="121"/>
      <c r="D2318" s="116"/>
      <c r="E2318" s="116"/>
      <c r="F2318" s="88"/>
      <c r="IM2318"/>
      <c r="IN2318"/>
      <c r="IO2318"/>
      <c r="IP2318"/>
      <c r="IQ2318"/>
    </row>
    <row r="2319" s="33" customFormat="1" ht="15.75" customHeight="1" spans="1:251">
      <c r="A2319" s="151"/>
      <c r="C2319" s="121"/>
      <c r="D2319" s="116"/>
      <c r="E2319" s="116"/>
      <c r="F2319" s="88"/>
      <c r="IM2319"/>
      <c r="IN2319"/>
      <c r="IO2319"/>
      <c r="IP2319"/>
      <c r="IQ2319"/>
    </row>
    <row r="2320" s="33" customFormat="1" ht="15.75" customHeight="1" spans="1:251">
      <c r="A2320" s="151"/>
      <c r="C2320" s="121"/>
      <c r="D2320" s="116"/>
      <c r="E2320" s="116"/>
      <c r="F2320" s="88"/>
      <c r="IM2320"/>
      <c r="IN2320"/>
      <c r="IO2320"/>
      <c r="IP2320"/>
      <c r="IQ2320"/>
    </row>
    <row r="2321" s="33" customFormat="1" ht="15.75" customHeight="1" spans="1:251">
      <c r="A2321" s="151"/>
      <c r="C2321" s="121"/>
      <c r="D2321" s="116"/>
      <c r="E2321" s="116"/>
      <c r="F2321" s="88"/>
      <c r="IM2321"/>
      <c r="IN2321"/>
      <c r="IO2321"/>
      <c r="IP2321"/>
      <c r="IQ2321"/>
    </row>
    <row r="2322" s="33" customFormat="1" ht="15.75" customHeight="1" spans="1:251">
      <c r="A2322" s="151"/>
      <c r="C2322" s="121"/>
      <c r="D2322" s="116"/>
      <c r="E2322" s="116"/>
      <c r="F2322" s="88"/>
      <c r="IM2322"/>
      <c r="IN2322"/>
      <c r="IO2322"/>
      <c r="IP2322"/>
      <c r="IQ2322"/>
    </row>
    <row r="2323" s="33" customFormat="1" ht="15.75" customHeight="1" spans="1:251">
      <c r="A2323" s="151"/>
      <c r="C2323" s="121"/>
      <c r="D2323" s="116"/>
      <c r="E2323" s="116"/>
      <c r="F2323" s="88"/>
      <c r="IM2323"/>
      <c r="IN2323"/>
      <c r="IO2323"/>
      <c r="IP2323"/>
      <c r="IQ2323"/>
    </row>
    <row r="2324" s="33" customFormat="1" ht="15.75" customHeight="1" spans="1:251">
      <c r="A2324" s="151"/>
      <c r="C2324" s="121"/>
      <c r="D2324" s="116"/>
      <c r="E2324" s="116"/>
      <c r="F2324" s="88"/>
      <c r="IM2324"/>
      <c r="IN2324"/>
      <c r="IO2324"/>
      <c r="IP2324"/>
      <c r="IQ2324"/>
    </row>
    <row r="2325" s="33" customFormat="1" ht="15.75" customHeight="1" spans="1:251">
      <c r="A2325" s="151"/>
      <c r="C2325" s="121"/>
      <c r="D2325" s="116"/>
      <c r="E2325" s="116"/>
      <c r="F2325" s="88"/>
      <c r="IM2325"/>
      <c r="IN2325"/>
      <c r="IO2325"/>
      <c r="IP2325"/>
      <c r="IQ2325"/>
    </row>
    <row r="2326" s="33" customFormat="1" ht="15.75" customHeight="1" spans="1:251">
      <c r="A2326" s="151"/>
      <c r="C2326" s="121"/>
      <c r="D2326" s="116"/>
      <c r="E2326" s="116"/>
      <c r="F2326" s="88"/>
      <c r="IM2326"/>
      <c r="IN2326"/>
      <c r="IO2326"/>
      <c r="IP2326"/>
      <c r="IQ2326"/>
    </row>
    <row r="2327" s="33" customFormat="1" ht="15.75" customHeight="1" spans="1:251">
      <c r="A2327" s="151"/>
      <c r="C2327" s="121"/>
      <c r="D2327" s="116"/>
      <c r="E2327" s="116"/>
      <c r="F2327" s="88"/>
      <c r="IM2327"/>
      <c r="IN2327"/>
      <c r="IO2327"/>
      <c r="IP2327"/>
      <c r="IQ2327"/>
    </row>
    <row r="2328" s="33" customFormat="1" ht="15.75" customHeight="1" spans="1:251">
      <c r="A2328" s="151"/>
      <c r="C2328" s="121"/>
      <c r="D2328" s="116"/>
      <c r="E2328" s="116"/>
      <c r="F2328" s="88"/>
      <c r="IM2328"/>
      <c r="IN2328"/>
      <c r="IO2328"/>
      <c r="IP2328"/>
      <c r="IQ2328"/>
    </row>
    <row r="2329" s="33" customFormat="1" ht="15.75" customHeight="1" spans="1:251">
      <c r="A2329" s="151"/>
      <c r="C2329" s="121"/>
      <c r="D2329" s="116"/>
      <c r="E2329" s="116"/>
      <c r="F2329" s="88"/>
      <c r="IM2329"/>
      <c r="IN2329"/>
      <c r="IO2329"/>
      <c r="IP2329"/>
      <c r="IQ2329"/>
    </row>
    <row r="2330" s="33" customFormat="1" ht="15.75" customHeight="1" spans="1:251">
      <c r="A2330" s="151"/>
      <c r="C2330" s="121"/>
      <c r="D2330" s="116"/>
      <c r="E2330" s="116"/>
      <c r="F2330" s="88"/>
      <c r="IM2330"/>
      <c r="IN2330"/>
      <c r="IO2330"/>
      <c r="IP2330"/>
      <c r="IQ2330"/>
    </row>
    <row r="2331" s="33" customFormat="1" ht="15.75" customHeight="1" spans="1:251">
      <c r="A2331" s="151"/>
      <c r="C2331" s="121"/>
      <c r="D2331" s="116"/>
      <c r="E2331" s="116"/>
      <c r="F2331" s="88"/>
      <c r="IM2331"/>
      <c r="IN2331"/>
      <c r="IO2331"/>
      <c r="IP2331"/>
      <c r="IQ2331"/>
    </row>
    <row r="2332" s="33" customFormat="1" ht="15.75" customHeight="1" spans="1:251">
      <c r="A2332" s="151"/>
      <c r="C2332" s="121"/>
      <c r="D2332" s="116"/>
      <c r="E2332" s="116"/>
      <c r="F2332" s="88"/>
      <c r="IM2332"/>
      <c r="IN2332"/>
      <c r="IO2332"/>
      <c r="IP2332"/>
      <c r="IQ2332"/>
    </row>
    <row r="2333" s="33" customFormat="1" ht="15.75" customHeight="1" spans="1:251">
      <c r="A2333" s="151"/>
      <c r="C2333" s="121"/>
      <c r="D2333" s="116"/>
      <c r="E2333" s="116"/>
      <c r="F2333" s="88"/>
      <c r="IM2333"/>
      <c r="IN2333"/>
      <c r="IO2333"/>
      <c r="IP2333"/>
      <c r="IQ2333"/>
    </row>
    <row r="2334" s="33" customFormat="1" ht="15.75" customHeight="1" spans="1:251">
      <c r="A2334" s="151"/>
      <c r="C2334" s="121"/>
      <c r="D2334" s="116"/>
      <c r="E2334" s="116"/>
      <c r="F2334" s="88"/>
      <c r="IM2334"/>
      <c r="IN2334"/>
      <c r="IO2334"/>
      <c r="IP2334"/>
      <c r="IQ2334"/>
    </row>
    <row r="2335" s="33" customFormat="1" ht="15.75" customHeight="1" spans="1:251">
      <c r="A2335" s="151"/>
      <c r="C2335" s="121"/>
      <c r="D2335" s="116"/>
      <c r="E2335" s="116"/>
      <c r="F2335" s="88"/>
      <c r="IM2335"/>
      <c r="IN2335"/>
      <c r="IO2335"/>
      <c r="IP2335"/>
      <c r="IQ2335"/>
    </row>
    <row r="2336" s="33" customFormat="1" ht="15.75" customHeight="1" spans="1:251">
      <c r="A2336" s="151"/>
      <c r="C2336" s="121"/>
      <c r="D2336" s="116"/>
      <c r="E2336" s="116"/>
      <c r="F2336" s="88"/>
      <c r="IM2336"/>
      <c r="IN2336"/>
      <c r="IO2336"/>
      <c r="IP2336"/>
      <c r="IQ2336"/>
    </row>
    <row r="2337" s="33" customFormat="1" ht="15.75" customHeight="1" spans="1:251">
      <c r="A2337" s="151"/>
      <c r="C2337" s="121"/>
      <c r="D2337" s="116"/>
      <c r="E2337" s="116"/>
      <c r="F2337" s="88"/>
      <c r="IM2337"/>
      <c r="IN2337"/>
      <c r="IO2337"/>
      <c r="IP2337"/>
      <c r="IQ2337"/>
    </row>
    <row r="2338" s="33" customFormat="1" ht="15.75" customHeight="1" spans="1:251">
      <c r="A2338" s="151"/>
      <c r="C2338" s="121"/>
      <c r="D2338" s="116"/>
      <c r="E2338" s="116"/>
      <c r="F2338" s="88"/>
      <c r="IM2338"/>
      <c r="IN2338"/>
      <c r="IO2338"/>
      <c r="IP2338"/>
      <c r="IQ2338"/>
    </row>
    <row r="2339" s="33" customFormat="1" ht="15.75" customHeight="1" spans="1:251">
      <c r="A2339" s="151"/>
      <c r="C2339" s="121"/>
      <c r="D2339" s="116"/>
      <c r="E2339" s="116"/>
      <c r="F2339" s="88"/>
      <c r="IM2339"/>
      <c r="IN2339"/>
      <c r="IO2339"/>
      <c r="IP2339"/>
      <c r="IQ2339"/>
    </row>
    <row r="2340" s="33" customFormat="1" ht="15.75" customHeight="1" spans="1:251">
      <c r="A2340" s="151"/>
      <c r="C2340" s="121"/>
      <c r="D2340" s="116"/>
      <c r="E2340" s="116"/>
      <c r="F2340" s="88"/>
      <c r="IM2340"/>
      <c r="IN2340"/>
      <c r="IO2340"/>
      <c r="IP2340"/>
      <c r="IQ2340"/>
    </row>
    <row r="2341" s="33" customFormat="1" ht="15.75" customHeight="1" spans="1:251">
      <c r="A2341" s="151"/>
      <c r="C2341" s="121"/>
      <c r="D2341" s="116"/>
      <c r="E2341" s="116"/>
      <c r="F2341" s="88"/>
      <c r="IM2341"/>
      <c r="IN2341"/>
      <c r="IO2341"/>
      <c r="IP2341"/>
      <c r="IQ2341"/>
    </row>
    <row r="2342" s="33" customFormat="1" ht="15.75" customHeight="1" spans="1:251">
      <c r="A2342" s="151"/>
      <c r="C2342" s="121"/>
      <c r="D2342" s="116"/>
      <c r="E2342" s="116"/>
      <c r="F2342" s="88"/>
      <c r="IM2342"/>
      <c r="IN2342"/>
      <c r="IO2342"/>
      <c r="IP2342"/>
      <c r="IQ2342"/>
    </row>
    <row r="2343" s="33" customFormat="1" ht="15.75" customHeight="1" spans="1:251">
      <c r="A2343" s="151"/>
      <c r="C2343" s="121"/>
      <c r="D2343" s="116"/>
      <c r="E2343" s="116"/>
      <c r="F2343" s="88"/>
      <c r="IM2343"/>
      <c r="IN2343"/>
      <c r="IO2343"/>
      <c r="IP2343"/>
      <c r="IQ2343"/>
    </row>
    <row r="2344" s="33" customFormat="1" ht="15.75" customHeight="1" spans="1:251">
      <c r="A2344" s="151"/>
      <c r="C2344" s="121"/>
      <c r="D2344" s="116"/>
      <c r="E2344" s="116"/>
      <c r="F2344" s="88"/>
      <c r="IM2344"/>
      <c r="IN2344"/>
      <c r="IO2344"/>
      <c r="IP2344"/>
      <c r="IQ2344"/>
    </row>
    <row r="2345" s="33" customFormat="1" ht="15.75" customHeight="1" spans="1:251">
      <c r="A2345" s="151"/>
      <c r="C2345" s="121"/>
      <c r="D2345" s="116"/>
      <c r="E2345" s="116"/>
      <c r="F2345" s="88"/>
      <c r="IM2345"/>
      <c r="IN2345"/>
      <c r="IO2345"/>
      <c r="IP2345"/>
      <c r="IQ2345"/>
    </row>
    <row r="2346" s="33" customFormat="1" ht="15.75" customHeight="1" spans="1:251">
      <c r="A2346" s="151"/>
      <c r="C2346" s="121"/>
      <c r="D2346" s="116"/>
      <c r="E2346" s="116"/>
      <c r="F2346" s="88"/>
      <c r="IM2346"/>
      <c r="IN2346"/>
      <c r="IO2346"/>
      <c r="IP2346"/>
      <c r="IQ2346"/>
    </row>
    <row r="2347" s="33" customFormat="1" ht="15.75" customHeight="1" spans="1:251">
      <c r="A2347" s="151"/>
      <c r="C2347" s="121"/>
      <c r="D2347" s="116"/>
      <c r="E2347" s="116"/>
      <c r="F2347" s="88"/>
      <c r="IM2347"/>
      <c r="IN2347"/>
      <c r="IO2347"/>
      <c r="IP2347"/>
      <c r="IQ2347"/>
    </row>
    <row r="2348" s="33" customFormat="1" ht="15.75" customHeight="1" spans="1:251">
      <c r="A2348" s="151"/>
      <c r="C2348" s="121"/>
      <c r="D2348" s="116"/>
      <c r="E2348" s="116"/>
      <c r="F2348" s="88"/>
      <c r="IM2348"/>
      <c r="IN2348"/>
      <c r="IO2348"/>
      <c r="IP2348"/>
      <c r="IQ2348"/>
    </row>
    <row r="2349" s="33" customFormat="1" ht="15.75" customHeight="1" spans="1:251">
      <c r="A2349" s="151"/>
      <c r="C2349" s="121"/>
      <c r="D2349" s="116"/>
      <c r="E2349" s="116"/>
      <c r="F2349" s="88"/>
      <c r="IM2349"/>
      <c r="IN2349"/>
      <c r="IO2349"/>
      <c r="IP2349"/>
      <c r="IQ2349"/>
    </row>
    <row r="2350" s="33" customFormat="1" ht="15.75" customHeight="1" spans="1:251">
      <c r="A2350" s="151"/>
      <c r="C2350" s="121"/>
      <c r="D2350" s="116"/>
      <c r="E2350" s="116"/>
      <c r="F2350" s="88"/>
      <c r="IM2350"/>
      <c r="IN2350"/>
      <c r="IO2350"/>
      <c r="IP2350"/>
      <c r="IQ2350"/>
    </row>
    <row r="2351" s="33" customFormat="1" ht="15.75" customHeight="1" spans="1:251">
      <c r="A2351" s="151"/>
      <c r="C2351" s="121"/>
      <c r="D2351" s="116"/>
      <c r="E2351" s="116"/>
      <c r="F2351" s="88"/>
      <c r="IM2351"/>
      <c r="IN2351"/>
      <c r="IO2351"/>
      <c r="IP2351"/>
      <c r="IQ2351"/>
    </row>
    <row r="2352" s="33" customFormat="1" ht="15.75" customHeight="1" spans="1:251">
      <c r="A2352" s="151"/>
      <c r="C2352" s="121"/>
      <c r="D2352" s="116"/>
      <c r="E2352" s="116"/>
      <c r="F2352" s="88"/>
      <c r="IM2352"/>
      <c r="IN2352"/>
      <c r="IO2352"/>
      <c r="IP2352"/>
      <c r="IQ2352"/>
    </row>
    <row r="2353" s="33" customFormat="1" ht="15.75" customHeight="1" spans="1:251">
      <c r="A2353" s="151"/>
      <c r="C2353" s="121"/>
      <c r="D2353" s="116"/>
      <c r="E2353" s="116"/>
      <c r="F2353" s="88"/>
      <c r="IM2353"/>
      <c r="IN2353"/>
      <c r="IO2353"/>
      <c r="IP2353"/>
      <c r="IQ2353"/>
    </row>
    <row r="2354" s="33" customFormat="1" ht="15.75" customHeight="1" spans="1:251">
      <c r="A2354" s="151"/>
      <c r="C2354" s="121"/>
      <c r="D2354" s="116"/>
      <c r="E2354" s="116"/>
      <c r="F2354" s="88"/>
      <c r="IM2354"/>
      <c r="IN2354"/>
      <c r="IO2354"/>
      <c r="IP2354"/>
      <c r="IQ2354"/>
    </row>
    <row r="2355" s="33" customFormat="1" ht="15.75" customHeight="1" spans="1:251">
      <c r="A2355" s="151"/>
      <c r="C2355" s="121"/>
      <c r="D2355" s="116"/>
      <c r="E2355" s="116"/>
      <c r="F2355" s="88"/>
      <c r="IM2355"/>
      <c r="IN2355"/>
      <c r="IO2355"/>
      <c r="IP2355"/>
      <c r="IQ2355"/>
    </row>
    <row r="2356" s="33" customFormat="1" ht="15.75" customHeight="1" spans="1:251">
      <c r="A2356" s="151"/>
      <c r="C2356" s="121"/>
      <c r="D2356" s="116"/>
      <c r="E2356" s="116"/>
      <c r="F2356" s="88"/>
      <c r="IM2356"/>
      <c r="IN2356"/>
      <c r="IO2356"/>
      <c r="IP2356"/>
      <c r="IQ2356"/>
    </row>
    <row r="2357" s="33" customFormat="1" ht="15.75" customHeight="1" spans="1:251">
      <c r="A2357" s="151"/>
      <c r="C2357" s="121"/>
      <c r="D2357" s="116"/>
      <c r="E2357" s="116"/>
      <c r="F2357" s="88"/>
      <c r="IM2357"/>
      <c r="IN2357"/>
      <c r="IO2357"/>
      <c r="IP2357"/>
      <c r="IQ2357"/>
    </row>
    <row r="2358" s="33" customFormat="1" ht="15.75" customHeight="1" spans="1:251">
      <c r="A2358" s="151"/>
      <c r="C2358" s="121"/>
      <c r="D2358" s="116"/>
      <c r="E2358" s="116"/>
      <c r="F2358" s="88"/>
      <c r="IM2358"/>
      <c r="IN2358"/>
      <c r="IO2358"/>
      <c r="IP2358"/>
      <c r="IQ2358"/>
    </row>
    <row r="2359" s="33" customFormat="1" ht="15.75" customHeight="1" spans="1:251">
      <c r="A2359" s="151"/>
      <c r="C2359" s="121"/>
      <c r="D2359" s="116"/>
      <c r="E2359" s="116"/>
      <c r="F2359" s="88"/>
      <c r="IM2359"/>
      <c r="IN2359"/>
      <c r="IO2359"/>
      <c r="IP2359"/>
      <c r="IQ2359"/>
    </row>
    <row r="2360" s="33" customFormat="1" ht="15.75" customHeight="1" spans="1:251">
      <c r="A2360" s="151"/>
      <c r="C2360" s="121"/>
      <c r="D2360" s="116"/>
      <c r="E2360" s="116"/>
      <c r="F2360" s="88"/>
      <c r="IM2360"/>
      <c r="IN2360"/>
      <c r="IO2360"/>
      <c r="IP2360"/>
      <c r="IQ2360"/>
    </row>
    <row r="2361" s="33" customFormat="1" ht="15.75" customHeight="1" spans="1:251">
      <c r="A2361" s="151"/>
      <c r="C2361" s="121"/>
      <c r="D2361" s="116"/>
      <c r="E2361" s="116"/>
      <c r="F2361" s="88"/>
      <c r="IM2361"/>
      <c r="IN2361"/>
      <c r="IO2361"/>
      <c r="IP2361"/>
      <c r="IQ2361"/>
    </row>
    <row r="2362" s="33" customFormat="1" ht="15.75" customHeight="1" spans="1:251">
      <c r="A2362" s="151"/>
      <c r="C2362" s="121"/>
      <c r="D2362" s="116"/>
      <c r="E2362" s="116"/>
      <c r="F2362" s="88"/>
      <c r="IM2362"/>
      <c r="IN2362"/>
      <c r="IO2362"/>
      <c r="IP2362"/>
      <c r="IQ2362"/>
    </row>
    <row r="2363" s="33" customFormat="1" ht="15.75" customHeight="1" spans="1:251">
      <c r="A2363" s="151"/>
      <c r="C2363" s="121"/>
      <c r="D2363" s="116"/>
      <c r="E2363" s="116"/>
      <c r="F2363" s="88"/>
      <c r="IM2363"/>
      <c r="IN2363"/>
      <c r="IO2363"/>
      <c r="IP2363"/>
      <c r="IQ2363"/>
    </row>
    <row r="2364" s="33" customFormat="1" ht="15.75" customHeight="1" spans="1:251">
      <c r="A2364" s="151"/>
      <c r="C2364" s="121"/>
      <c r="D2364" s="116"/>
      <c r="E2364" s="116"/>
      <c r="F2364" s="88"/>
      <c r="IM2364"/>
      <c r="IN2364"/>
      <c r="IO2364"/>
      <c r="IP2364"/>
      <c r="IQ2364"/>
    </row>
    <row r="2365" s="33" customFormat="1" ht="15.75" customHeight="1" spans="1:251">
      <c r="A2365" s="151"/>
      <c r="C2365" s="121"/>
      <c r="D2365" s="116"/>
      <c r="E2365" s="116"/>
      <c r="F2365" s="88"/>
      <c r="IM2365"/>
      <c r="IN2365"/>
      <c r="IO2365"/>
      <c r="IP2365"/>
      <c r="IQ2365"/>
    </row>
    <row r="2366" s="33" customFormat="1" ht="15.75" customHeight="1" spans="1:251">
      <c r="A2366" s="151"/>
      <c r="C2366" s="121"/>
      <c r="D2366" s="116"/>
      <c r="E2366" s="116"/>
      <c r="F2366" s="88"/>
      <c r="IM2366"/>
      <c r="IN2366"/>
      <c r="IO2366"/>
      <c r="IP2366"/>
      <c r="IQ2366"/>
    </row>
    <row r="2367" s="33" customFormat="1" ht="15.75" customHeight="1" spans="1:251">
      <c r="A2367" s="151"/>
      <c r="C2367" s="121"/>
      <c r="D2367" s="116"/>
      <c r="E2367" s="116"/>
      <c r="F2367" s="88"/>
      <c r="IM2367"/>
      <c r="IN2367"/>
      <c r="IO2367"/>
      <c r="IP2367"/>
      <c r="IQ2367"/>
    </row>
    <row r="2368" s="33" customFormat="1" ht="15.75" customHeight="1" spans="1:251">
      <c r="A2368" s="151"/>
      <c r="C2368" s="121"/>
      <c r="D2368" s="116"/>
      <c r="E2368" s="116"/>
      <c r="F2368" s="88"/>
      <c r="IM2368"/>
      <c r="IN2368"/>
      <c r="IO2368"/>
      <c r="IP2368"/>
      <c r="IQ2368"/>
    </row>
    <row r="2369" s="33" customFormat="1" ht="15.75" customHeight="1" spans="1:251">
      <c r="A2369" s="151"/>
      <c r="C2369" s="121"/>
      <c r="D2369" s="116"/>
      <c r="E2369" s="116"/>
      <c r="F2369" s="88"/>
      <c r="IM2369"/>
      <c r="IN2369"/>
      <c r="IO2369"/>
      <c r="IP2369"/>
      <c r="IQ2369"/>
    </row>
    <row r="2370" s="33" customFormat="1" ht="15.75" customHeight="1" spans="1:251">
      <c r="A2370" s="151"/>
      <c r="C2370" s="121"/>
      <c r="D2370" s="116"/>
      <c r="E2370" s="116"/>
      <c r="F2370" s="88"/>
      <c r="IM2370"/>
      <c r="IN2370"/>
      <c r="IO2370"/>
      <c r="IP2370"/>
      <c r="IQ2370"/>
    </row>
    <row r="2371" s="33" customFormat="1" ht="15.75" customHeight="1" spans="1:251">
      <c r="A2371" s="151"/>
      <c r="C2371" s="121"/>
      <c r="D2371" s="116"/>
      <c r="E2371" s="116"/>
      <c r="F2371" s="88"/>
      <c r="IM2371"/>
      <c r="IN2371"/>
      <c r="IO2371"/>
      <c r="IP2371"/>
      <c r="IQ2371"/>
    </row>
    <row r="2372" s="33" customFormat="1" ht="15.75" customHeight="1" spans="1:251">
      <c r="A2372" s="151"/>
      <c r="C2372" s="121"/>
      <c r="D2372" s="116"/>
      <c r="E2372" s="116"/>
      <c r="F2372" s="88"/>
      <c r="IM2372"/>
      <c r="IN2372"/>
      <c r="IO2372"/>
      <c r="IP2372"/>
      <c r="IQ2372"/>
    </row>
    <row r="2373" s="33" customFormat="1" ht="15.75" customHeight="1" spans="1:251">
      <c r="A2373" s="151"/>
      <c r="C2373" s="121"/>
      <c r="D2373" s="116"/>
      <c r="E2373" s="116"/>
      <c r="F2373" s="88"/>
      <c r="IM2373"/>
      <c r="IN2373"/>
      <c r="IO2373"/>
      <c r="IP2373"/>
      <c r="IQ2373"/>
    </row>
    <row r="2374" s="33" customFormat="1" ht="15.75" customHeight="1" spans="1:251">
      <c r="A2374" s="151"/>
      <c r="C2374" s="121"/>
      <c r="D2374" s="116"/>
      <c r="E2374" s="116"/>
      <c r="F2374" s="88"/>
      <c r="IM2374"/>
      <c r="IN2374"/>
      <c r="IO2374"/>
      <c r="IP2374"/>
      <c r="IQ2374"/>
    </row>
    <row r="2375" s="33" customFormat="1" ht="15.75" customHeight="1" spans="1:251">
      <c r="A2375" s="151"/>
      <c r="C2375" s="121"/>
      <c r="D2375" s="116"/>
      <c r="E2375" s="116"/>
      <c r="F2375" s="88"/>
      <c r="IM2375"/>
      <c r="IN2375"/>
      <c r="IO2375"/>
      <c r="IP2375"/>
      <c r="IQ2375"/>
    </row>
    <row r="2376" s="33" customFormat="1" ht="15.75" customHeight="1" spans="1:251">
      <c r="A2376" s="151"/>
      <c r="C2376" s="121"/>
      <c r="D2376" s="116"/>
      <c r="E2376" s="116"/>
      <c r="F2376" s="88"/>
      <c r="IM2376"/>
      <c r="IN2376"/>
      <c r="IO2376"/>
      <c r="IP2376"/>
      <c r="IQ2376"/>
    </row>
    <row r="2377" s="33" customFormat="1" ht="15.75" customHeight="1" spans="1:251">
      <c r="A2377" s="151"/>
      <c r="C2377" s="121"/>
      <c r="D2377" s="116"/>
      <c r="E2377" s="116"/>
      <c r="F2377" s="88"/>
      <c r="IM2377"/>
      <c r="IN2377"/>
      <c r="IO2377"/>
      <c r="IP2377"/>
      <c r="IQ2377"/>
    </row>
    <row r="2378" s="33" customFormat="1" ht="15.75" customHeight="1" spans="1:251">
      <c r="A2378" s="151"/>
      <c r="C2378" s="121"/>
      <c r="D2378" s="116"/>
      <c r="E2378" s="116"/>
      <c r="F2378" s="88"/>
      <c r="IM2378"/>
      <c r="IN2378"/>
      <c r="IO2378"/>
      <c r="IP2378"/>
      <c r="IQ2378"/>
    </row>
    <row r="2379" s="33" customFormat="1" ht="15.75" customHeight="1" spans="1:251">
      <c r="A2379" s="151"/>
      <c r="C2379" s="121"/>
      <c r="D2379" s="116"/>
      <c r="E2379" s="116"/>
      <c r="F2379" s="88"/>
      <c r="IM2379"/>
      <c r="IN2379"/>
      <c r="IO2379"/>
      <c r="IP2379"/>
      <c r="IQ2379"/>
    </row>
    <row r="2380" s="33" customFormat="1" ht="15.75" customHeight="1" spans="1:251">
      <c r="A2380" s="151"/>
      <c r="C2380" s="121"/>
      <c r="D2380" s="116"/>
      <c r="E2380" s="116"/>
      <c r="F2380" s="88"/>
      <c r="IM2380"/>
      <c r="IN2380"/>
      <c r="IO2380"/>
      <c r="IP2380"/>
      <c r="IQ2380"/>
    </row>
    <row r="2381" s="33" customFormat="1" ht="15.75" customHeight="1" spans="1:251">
      <c r="A2381" s="151"/>
      <c r="C2381" s="121"/>
      <c r="D2381" s="116"/>
      <c r="E2381" s="116"/>
      <c r="F2381" s="88"/>
      <c r="IM2381"/>
      <c r="IN2381"/>
      <c r="IO2381"/>
      <c r="IP2381"/>
      <c r="IQ2381"/>
    </row>
    <row r="2382" s="33" customFormat="1" ht="15.75" customHeight="1" spans="1:251">
      <c r="A2382" s="151"/>
      <c r="C2382" s="121"/>
      <c r="D2382" s="116"/>
      <c r="E2382" s="116"/>
      <c r="F2382" s="88"/>
      <c r="IM2382"/>
      <c r="IN2382"/>
      <c r="IO2382"/>
      <c r="IP2382"/>
      <c r="IQ2382"/>
    </row>
    <row r="2383" s="33" customFormat="1" ht="15.75" customHeight="1" spans="1:251">
      <c r="A2383" s="151"/>
      <c r="C2383" s="121"/>
      <c r="D2383" s="116"/>
      <c r="E2383" s="116"/>
      <c r="F2383" s="88"/>
      <c r="IM2383"/>
      <c r="IN2383"/>
      <c r="IO2383"/>
      <c r="IP2383"/>
      <c r="IQ2383"/>
    </row>
    <row r="2384" s="33" customFormat="1" ht="15.75" customHeight="1" spans="1:251">
      <c r="A2384" s="151"/>
      <c r="C2384" s="121"/>
      <c r="D2384" s="116"/>
      <c r="E2384" s="116"/>
      <c r="F2384" s="88"/>
      <c r="IM2384"/>
      <c r="IN2384"/>
      <c r="IO2384"/>
      <c r="IP2384"/>
      <c r="IQ2384"/>
    </row>
    <row r="2385" s="33" customFormat="1" ht="15.75" customHeight="1" spans="1:251">
      <c r="A2385" s="151"/>
      <c r="C2385" s="121"/>
      <c r="D2385" s="116"/>
      <c r="E2385" s="116"/>
      <c r="F2385" s="88"/>
      <c r="IM2385"/>
      <c r="IN2385"/>
      <c r="IO2385"/>
      <c r="IP2385"/>
      <c r="IQ2385"/>
    </row>
    <row r="2386" s="33" customFormat="1" ht="15.75" customHeight="1" spans="1:251">
      <c r="A2386" s="151"/>
      <c r="C2386" s="121"/>
      <c r="D2386" s="116"/>
      <c r="E2386" s="116"/>
      <c r="F2386" s="88"/>
      <c r="IM2386"/>
      <c r="IN2386"/>
      <c r="IO2386"/>
      <c r="IP2386"/>
      <c r="IQ2386"/>
    </row>
    <row r="2387" s="33" customFormat="1" ht="15.75" customHeight="1" spans="1:251">
      <c r="A2387" s="151"/>
      <c r="C2387" s="121"/>
      <c r="D2387" s="116"/>
      <c r="E2387" s="116"/>
      <c r="F2387" s="88"/>
      <c r="IM2387"/>
      <c r="IN2387"/>
      <c r="IO2387"/>
      <c r="IP2387"/>
      <c r="IQ2387"/>
    </row>
    <row r="2388" s="33" customFormat="1" ht="15.75" customHeight="1" spans="1:251">
      <c r="A2388" s="151"/>
      <c r="C2388" s="121"/>
      <c r="D2388" s="116"/>
      <c r="E2388" s="116"/>
      <c r="F2388" s="88"/>
      <c r="IM2388"/>
      <c r="IN2388"/>
      <c r="IO2388"/>
      <c r="IP2388"/>
      <c r="IQ2388"/>
    </row>
    <row r="2389" s="33" customFormat="1" ht="15.75" customHeight="1" spans="1:251">
      <c r="A2389" s="151"/>
      <c r="C2389" s="121"/>
      <c r="D2389" s="116"/>
      <c r="E2389" s="116"/>
      <c r="F2389" s="88"/>
      <c r="IM2389"/>
      <c r="IN2389"/>
      <c r="IO2389"/>
      <c r="IP2389"/>
      <c r="IQ2389"/>
    </row>
    <row r="2390" s="33" customFormat="1" ht="15.75" customHeight="1" spans="1:251">
      <c r="A2390" s="151"/>
      <c r="C2390" s="121"/>
      <c r="D2390" s="116"/>
      <c r="E2390" s="116"/>
      <c r="F2390" s="88"/>
      <c r="IM2390"/>
      <c r="IN2390"/>
      <c r="IO2390"/>
      <c r="IP2390"/>
      <c r="IQ2390"/>
    </row>
    <row r="2391" s="33" customFormat="1" ht="15.75" customHeight="1" spans="1:251">
      <c r="A2391" s="151"/>
      <c r="C2391" s="121"/>
      <c r="D2391" s="116"/>
      <c r="E2391" s="116"/>
      <c r="F2391" s="88"/>
      <c r="IM2391"/>
      <c r="IN2391"/>
      <c r="IO2391"/>
      <c r="IP2391"/>
      <c r="IQ2391"/>
    </row>
    <row r="2392" s="33" customFormat="1" ht="15.75" customHeight="1" spans="1:251">
      <c r="A2392" s="151"/>
      <c r="C2392" s="121"/>
      <c r="D2392" s="116"/>
      <c r="E2392" s="116"/>
      <c r="F2392" s="88"/>
      <c r="IM2392"/>
      <c r="IN2392"/>
      <c r="IO2392"/>
      <c r="IP2392"/>
      <c r="IQ2392"/>
    </row>
    <row r="2393" s="33" customFormat="1" ht="15.75" customHeight="1" spans="1:251">
      <c r="A2393" s="151"/>
      <c r="C2393" s="121"/>
      <c r="D2393" s="116"/>
      <c r="E2393" s="116"/>
      <c r="F2393" s="88"/>
      <c r="IM2393"/>
      <c r="IN2393"/>
      <c r="IO2393"/>
      <c r="IP2393"/>
      <c r="IQ2393"/>
    </row>
    <row r="2394" s="33" customFormat="1" ht="15.75" customHeight="1" spans="1:251">
      <c r="A2394" s="151"/>
      <c r="C2394" s="121"/>
      <c r="D2394" s="116"/>
      <c r="E2394" s="116"/>
      <c r="F2394" s="88"/>
      <c r="IM2394"/>
      <c r="IN2394"/>
      <c r="IO2394"/>
      <c r="IP2394"/>
      <c r="IQ2394"/>
    </row>
    <row r="2395" s="33" customFormat="1" ht="15.75" customHeight="1" spans="1:251">
      <c r="A2395" s="151"/>
      <c r="C2395" s="121"/>
      <c r="D2395" s="116"/>
      <c r="E2395" s="116"/>
      <c r="F2395" s="88"/>
      <c r="IM2395"/>
      <c r="IN2395"/>
      <c r="IO2395"/>
      <c r="IP2395"/>
      <c r="IQ2395"/>
    </row>
    <row r="2396" s="33" customFormat="1" ht="15.75" customHeight="1" spans="1:251">
      <c r="A2396" s="151"/>
      <c r="C2396" s="121"/>
      <c r="D2396" s="116"/>
      <c r="E2396" s="116"/>
      <c r="F2396" s="88"/>
      <c r="IM2396"/>
      <c r="IN2396"/>
      <c r="IO2396"/>
      <c r="IP2396"/>
      <c r="IQ2396"/>
    </row>
    <row r="2397" s="33" customFormat="1" ht="15.75" customHeight="1" spans="1:251">
      <c r="A2397" s="151"/>
      <c r="C2397" s="121"/>
      <c r="D2397" s="116"/>
      <c r="E2397" s="116"/>
      <c r="F2397" s="88"/>
      <c r="IM2397"/>
      <c r="IN2397"/>
      <c r="IO2397"/>
      <c r="IP2397"/>
      <c r="IQ2397"/>
    </row>
    <row r="2398" s="33" customFormat="1" ht="15.75" customHeight="1" spans="1:251">
      <c r="A2398" s="151"/>
      <c r="C2398" s="121"/>
      <c r="D2398" s="116"/>
      <c r="E2398" s="116"/>
      <c r="F2398" s="88"/>
      <c r="IM2398"/>
      <c r="IN2398"/>
      <c r="IO2398"/>
      <c r="IP2398"/>
      <c r="IQ2398"/>
    </row>
    <row r="2399" s="33" customFormat="1" ht="15.75" customHeight="1" spans="1:251">
      <c r="A2399" s="151"/>
      <c r="C2399" s="121"/>
      <c r="D2399" s="116"/>
      <c r="E2399" s="116"/>
      <c r="F2399" s="88"/>
      <c r="IM2399"/>
      <c r="IN2399"/>
      <c r="IO2399"/>
      <c r="IP2399"/>
      <c r="IQ2399"/>
    </row>
    <row r="2400" s="33" customFormat="1" ht="15.75" customHeight="1" spans="1:251">
      <c r="A2400" s="151"/>
      <c r="C2400" s="121"/>
      <c r="D2400" s="116"/>
      <c r="E2400" s="116"/>
      <c r="F2400" s="88"/>
      <c r="IM2400"/>
      <c r="IN2400"/>
      <c r="IO2400"/>
      <c r="IP2400"/>
      <c r="IQ2400"/>
    </row>
    <row r="2401" s="33" customFormat="1" ht="15.75" customHeight="1" spans="1:251">
      <c r="A2401" s="151"/>
      <c r="C2401" s="121"/>
      <c r="D2401" s="116"/>
      <c r="E2401" s="116"/>
      <c r="F2401" s="88"/>
      <c r="IM2401"/>
      <c r="IN2401"/>
      <c r="IO2401"/>
      <c r="IP2401"/>
      <c r="IQ2401"/>
    </row>
    <row r="2402" s="33" customFormat="1" ht="15.75" customHeight="1" spans="1:251">
      <c r="A2402" s="151"/>
      <c r="C2402" s="121"/>
      <c r="D2402" s="116"/>
      <c r="E2402" s="116"/>
      <c r="F2402" s="88"/>
      <c r="IM2402"/>
      <c r="IN2402"/>
      <c r="IO2402"/>
      <c r="IP2402"/>
      <c r="IQ2402"/>
    </row>
    <row r="2403" s="33" customFormat="1" ht="15.75" customHeight="1" spans="1:251">
      <c r="A2403" s="151"/>
      <c r="C2403" s="121"/>
      <c r="D2403" s="116"/>
      <c r="E2403" s="116"/>
      <c r="F2403" s="88"/>
      <c r="IM2403"/>
      <c r="IN2403"/>
      <c r="IO2403"/>
      <c r="IP2403"/>
      <c r="IQ2403"/>
    </row>
    <row r="2404" s="33" customFormat="1" ht="15.75" customHeight="1" spans="1:251">
      <c r="A2404" s="151"/>
      <c r="C2404" s="121"/>
      <c r="D2404" s="116"/>
      <c r="E2404" s="116"/>
      <c r="F2404" s="88"/>
      <c r="IM2404"/>
      <c r="IN2404"/>
      <c r="IO2404"/>
      <c r="IP2404"/>
      <c r="IQ2404"/>
    </row>
    <row r="2405" s="33" customFormat="1" ht="15.75" customHeight="1" spans="1:251">
      <c r="A2405" s="151"/>
      <c r="C2405" s="121"/>
      <c r="D2405" s="116"/>
      <c r="E2405" s="116"/>
      <c r="F2405" s="88"/>
      <c r="IM2405"/>
      <c r="IN2405"/>
      <c r="IO2405"/>
      <c r="IP2405"/>
      <c r="IQ2405"/>
    </row>
    <row r="2406" s="33" customFormat="1" ht="15.75" customHeight="1" spans="1:251">
      <c r="A2406" s="151"/>
      <c r="C2406" s="121"/>
      <c r="D2406" s="116"/>
      <c r="E2406" s="116"/>
      <c r="F2406" s="88"/>
      <c r="IM2406"/>
      <c r="IN2406"/>
      <c r="IO2406"/>
      <c r="IP2406"/>
      <c r="IQ2406"/>
    </row>
    <row r="2407" s="33" customFormat="1" ht="15.75" customHeight="1" spans="1:251">
      <c r="A2407" s="151"/>
      <c r="C2407" s="121"/>
      <c r="D2407" s="116"/>
      <c r="E2407" s="116"/>
      <c r="F2407" s="88"/>
      <c r="IM2407"/>
      <c r="IN2407"/>
      <c r="IO2407"/>
      <c r="IP2407"/>
      <c r="IQ2407"/>
    </row>
    <row r="2408" s="33" customFormat="1" ht="15.75" customHeight="1" spans="1:251">
      <c r="A2408" s="151"/>
      <c r="C2408" s="121"/>
      <c r="D2408" s="116"/>
      <c r="E2408" s="116"/>
      <c r="F2408" s="88"/>
      <c r="IM2408"/>
      <c r="IN2408"/>
      <c r="IO2408"/>
      <c r="IP2408"/>
      <c r="IQ2408"/>
    </row>
    <row r="2409" s="33" customFormat="1" ht="15.75" customHeight="1" spans="1:251">
      <c r="A2409" s="151"/>
      <c r="C2409" s="121"/>
      <c r="D2409" s="116"/>
      <c r="E2409" s="116"/>
      <c r="F2409" s="88"/>
      <c r="IM2409"/>
      <c r="IN2409"/>
      <c r="IO2409"/>
      <c r="IP2409"/>
      <c r="IQ2409"/>
    </row>
    <row r="2410" s="33" customFormat="1" ht="15.75" customHeight="1" spans="1:251">
      <c r="A2410" s="151"/>
      <c r="C2410" s="121"/>
      <c r="D2410" s="116"/>
      <c r="E2410" s="116"/>
      <c r="F2410" s="88"/>
      <c r="IM2410"/>
      <c r="IN2410"/>
      <c r="IO2410"/>
      <c r="IP2410"/>
      <c r="IQ2410"/>
    </row>
    <row r="2411" s="33" customFormat="1" ht="15.75" customHeight="1" spans="1:251">
      <c r="A2411" s="151"/>
      <c r="C2411" s="121"/>
      <c r="D2411" s="116"/>
      <c r="E2411" s="116"/>
      <c r="F2411" s="88"/>
      <c r="IM2411"/>
      <c r="IN2411"/>
      <c r="IO2411"/>
      <c r="IP2411"/>
      <c r="IQ2411"/>
    </row>
    <row r="2412" s="33" customFormat="1" ht="15.75" customHeight="1" spans="1:251">
      <c r="A2412" s="151"/>
      <c r="C2412" s="121"/>
      <c r="D2412" s="116"/>
      <c r="E2412" s="116"/>
      <c r="F2412" s="88"/>
      <c r="IM2412"/>
      <c r="IN2412"/>
      <c r="IO2412"/>
      <c r="IP2412"/>
      <c r="IQ2412"/>
    </row>
    <row r="2413" s="33" customFormat="1" ht="15.75" customHeight="1" spans="1:251">
      <c r="A2413" s="151"/>
      <c r="C2413" s="121"/>
      <c r="D2413" s="116"/>
      <c r="E2413" s="116"/>
      <c r="F2413" s="88"/>
      <c r="IM2413"/>
      <c r="IN2413"/>
      <c r="IO2413"/>
      <c r="IP2413"/>
      <c r="IQ2413"/>
    </row>
    <row r="2414" s="33" customFormat="1" ht="15.75" customHeight="1" spans="1:251">
      <c r="A2414" s="151"/>
      <c r="C2414" s="121"/>
      <c r="D2414" s="116"/>
      <c r="E2414" s="116"/>
      <c r="F2414" s="88"/>
      <c r="IM2414"/>
      <c r="IN2414"/>
      <c r="IO2414"/>
      <c r="IP2414"/>
      <c r="IQ2414"/>
    </row>
    <row r="2415" s="33" customFormat="1" ht="15.75" customHeight="1" spans="1:251">
      <c r="A2415" s="151"/>
      <c r="C2415" s="121"/>
      <c r="D2415" s="116"/>
      <c r="E2415" s="116"/>
      <c r="F2415" s="88"/>
      <c r="IM2415"/>
      <c r="IN2415"/>
      <c r="IO2415"/>
      <c r="IP2415"/>
      <c r="IQ2415"/>
    </row>
    <row r="2416" s="33" customFormat="1" ht="15.75" customHeight="1" spans="1:251">
      <c r="A2416" s="151"/>
      <c r="C2416" s="121"/>
      <c r="D2416" s="116"/>
      <c r="E2416" s="116"/>
      <c r="F2416" s="88"/>
      <c r="IM2416"/>
      <c r="IN2416"/>
      <c r="IO2416"/>
      <c r="IP2416"/>
      <c r="IQ2416"/>
    </row>
    <row r="2417" s="33" customFormat="1" ht="15.75" customHeight="1" spans="1:251">
      <c r="A2417" s="151"/>
      <c r="C2417" s="121"/>
      <c r="D2417" s="116"/>
      <c r="E2417" s="116"/>
      <c r="F2417" s="88"/>
      <c r="IM2417"/>
      <c r="IN2417"/>
      <c r="IO2417"/>
      <c r="IP2417"/>
      <c r="IQ2417"/>
    </row>
    <row r="2418" s="33" customFormat="1" ht="15.75" customHeight="1" spans="1:251">
      <c r="A2418" s="151"/>
      <c r="C2418" s="121"/>
      <c r="D2418" s="116"/>
      <c r="E2418" s="116"/>
      <c r="F2418" s="88"/>
      <c r="IM2418"/>
      <c r="IN2418"/>
      <c r="IO2418"/>
      <c r="IP2418"/>
      <c r="IQ2418"/>
    </row>
    <row r="2419" s="33" customFormat="1" ht="15.75" customHeight="1" spans="1:251">
      <c r="A2419" s="151"/>
      <c r="C2419" s="121"/>
      <c r="D2419" s="116"/>
      <c r="E2419" s="116"/>
      <c r="F2419" s="88"/>
      <c r="IM2419"/>
      <c r="IN2419"/>
      <c r="IO2419"/>
      <c r="IP2419"/>
      <c r="IQ2419"/>
    </row>
    <row r="2420" s="33" customFormat="1" ht="15.75" customHeight="1" spans="1:251">
      <c r="A2420" s="151"/>
      <c r="C2420" s="121"/>
      <c r="D2420" s="116"/>
      <c r="E2420" s="116"/>
      <c r="F2420" s="88"/>
      <c r="IM2420"/>
      <c r="IN2420"/>
      <c r="IO2420"/>
      <c r="IP2420"/>
      <c r="IQ2420"/>
    </row>
    <row r="2421" s="33" customFormat="1" ht="15.75" customHeight="1" spans="1:251">
      <c r="A2421" s="151"/>
      <c r="C2421" s="121"/>
      <c r="D2421" s="116"/>
      <c r="E2421" s="116"/>
      <c r="F2421" s="88"/>
      <c r="IM2421"/>
      <c r="IN2421"/>
      <c r="IO2421"/>
      <c r="IP2421"/>
      <c r="IQ2421"/>
    </row>
    <row r="2422" s="33" customFormat="1" ht="15.75" customHeight="1" spans="1:251">
      <c r="A2422" s="151"/>
      <c r="C2422" s="121"/>
      <c r="D2422" s="116"/>
      <c r="E2422" s="116"/>
      <c r="F2422" s="88"/>
      <c r="IM2422"/>
      <c r="IN2422"/>
      <c r="IO2422"/>
      <c r="IP2422"/>
      <c r="IQ2422"/>
    </row>
    <row r="2423" s="33" customFormat="1" ht="15.75" customHeight="1" spans="1:251">
      <c r="A2423" s="151"/>
      <c r="C2423" s="121"/>
      <c r="D2423" s="116"/>
      <c r="E2423" s="116"/>
      <c r="F2423" s="88"/>
      <c r="IM2423"/>
      <c r="IN2423"/>
      <c r="IO2423"/>
      <c r="IP2423"/>
      <c r="IQ2423"/>
    </row>
    <row r="2424" s="33" customFormat="1" ht="15.75" customHeight="1" spans="1:251">
      <c r="A2424" s="151"/>
      <c r="C2424" s="121"/>
      <c r="D2424" s="116"/>
      <c r="E2424" s="116"/>
      <c r="F2424" s="88"/>
      <c r="IM2424"/>
      <c r="IN2424"/>
      <c r="IO2424"/>
      <c r="IP2424"/>
      <c r="IQ2424"/>
    </row>
    <row r="2425" s="33" customFormat="1" ht="15.75" customHeight="1" spans="1:251">
      <c r="A2425" s="151"/>
      <c r="C2425" s="121"/>
      <c r="D2425" s="116"/>
      <c r="E2425" s="116"/>
      <c r="F2425" s="88"/>
      <c r="IM2425"/>
      <c r="IN2425"/>
      <c r="IO2425"/>
      <c r="IP2425"/>
      <c r="IQ2425"/>
    </row>
    <row r="2426" s="33" customFormat="1" ht="15.75" customHeight="1" spans="1:251">
      <c r="A2426" s="151"/>
      <c r="C2426" s="121"/>
      <c r="D2426" s="116"/>
      <c r="E2426" s="116"/>
      <c r="F2426" s="88"/>
      <c r="IM2426"/>
      <c r="IN2426"/>
      <c r="IO2426"/>
      <c r="IP2426"/>
      <c r="IQ2426"/>
    </row>
    <row r="2427" s="33" customFormat="1" ht="15.75" customHeight="1" spans="1:251">
      <c r="A2427" s="151"/>
      <c r="C2427" s="121"/>
      <c r="D2427" s="116"/>
      <c r="E2427" s="116"/>
      <c r="F2427" s="88"/>
      <c r="IM2427"/>
      <c r="IN2427"/>
      <c r="IO2427"/>
      <c r="IP2427"/>
      <c r="IQ2427"/>
    </row>
    <row r="2428" s="33" customFormat="1" ht="15.75" customHeight="1" spans="1:251">
      <c r="A2428" s="151"/>
      <c r="C2428" s="121"/>
      <c r="D2428" s="116"/>
      <c r="E2428" s="116"/>
      <c r="F2428" s="88"/>
      <c r="IM2428"/>
      <c r="IN2428"/>
      <c r="IO2428"/>
      <c r="IP2428"/>
      <c r="IQ2428"/>
    </row>
    <row r="2429" s="33" customFormat="1" ht="15.75" customHeight="1" spans="1:251">
      <c r="A2429" s="151"/>
      <c r="C2429" s="121"/>
      <c r="D2429" s="116"/>
      <c r="E2429" s="116"/>
      <c r="F2429" s="88"/>
      <c r="IM2429"/>
      <c r="IN2429"/>
      <c r="IO2429"/>
      <c r="IP2429"/>
      <c r="IQ2429"/>
    </row>
    <row r="2430" s="33" customFormat="1" ht="15.75" customHeight="1" spans="1:251">
      <c r="A2430" s="151"/>
      <c r="C2430" s="121"/>
      <c r="D2430" s="116"/>
      <c r="E2430" s="116"/>
      <c r="F2430" s="88"/>
      <c r="IM2430"/>
      <c r="IN2430"/>
      <c r="IO2430"/>
      <c r="IP2430"/>
      <c r="IQ2430"/>
    </row>
    <row r="2431" s="33" customFormat="1" ht="15.75" customHeight="1" spans="1:251">
      <c r="A2431" s="151"/>
      <c r="C2431" s="121"/>
      <c r="D2431" s="116"/>
      <c r="E2431" s="116"/>
      <c r="F2431" s="88"/>
      <c r="IM2431"/>
      <c r="IN2431"/>
      <c r="IO2431"/>
      <c r="IP2431"/>
      <c r="IQ2431"/>
    </row>
    <row r="2432" s="33" customFormat="1" ht="15.75" customHeight="1" spans="1:251">
      <c r="A2432" s="151"/>
      <c r="C2432" s="121"/>
      <c r="D2432" s="116"/>
      <c r="E2432" s="116"/>
      <c r="F2432" s="88"/>
      <c r="IM2432"/>
      <c r="IN2432"/>
      <c r="IO2432"/>
      <c r="IP2432"/>
      <c r="IQ2432"/>
    </row>
    <row r="2433" s="33" customFormat="1" ht="15.75" customHeight="1" spans="1:251">
      <c r="A2433" s="151"/>
      <c r="C2433" s="121"/>
      <c r="D2433" s="116"/>
      <c r="E2433" s="116"/>
      <c r="F2433" s="88"/>
      <c r="IM2433"/>
      <c r="IN2433"/>
      <c r="IO2433"/>
      <c r="IP2433"/>
      <c r="IQ2433"/>
    </row>
    <row r="2434" s="33" customFormat="1" ht="15.75" customHeight="1" spans="1:251">
      <c r="A2434" s="151"/>
      <c r="C2434" s="121"/>
      <c r="D2434" s="116"/>
      <c r="E2434" s="116"/>
      <c r="F2434" s="88"/>
      <c r="IM2434"/>
      <c r="IN2434"/>
      <c r="IO2434"/>
      <c r="IP2434"/>
      <c r="IQ2434"/>
    </row>
    <row r="2435" s="33" customFormat="1" ht="15.75" customHeight="1" spans="1:251">
      <c r="A2435" s="151"/>
      <c r="C2435" s="121"/>
      <c r="D2435" s="116"/>
      <c r="E2435" s="116"/>
      <c r="F2435" s="88"/>
      <c r="IM2435"/>
      <c r="IN2435"/>
      <c r="IO2435"/>
      <c r="IP2435"/>
      <c r="IQ2435"/>
    </row>
    <row r="2436" s="33" customFormat="1" ht="15.75" customHeight="1" spans="1:251">
      <c r="A2436" s="151"/>
      <c r="C2436" s="121"/>
      <c r="D2436" s="116"/>
      <c r="E2436" s="116"/>
      <c r="F2436" s="88"/>
      <c r="IM2436"/>
      <c r="IN2436"/>
      <c r="IO2436"/>
      <c r="IP2436"/>
      <c r="IQ2436"/>
    </row>
    <row r="2437" s="33" customFormat="1" ht="15.75" customHeight="1" spans="1:251">
      <c r="A2437" s="151"/>
      <c r="C2437" s="121"/>
      <c r="D2437" s="116"/>
      <c r="E2437" s="116"/>
      <c r="F2437" s="88"/>
      <c r="IM2437"/>
      <c r="IN2437"/>
      <c r="IO2437"/>
      <c r="IP2437"/>
      <c r="IQ2437"/>
    </row>
    <row r="2438" s="33" customFormat="1" ht="15.75" customHeight="1" spans="1:251">
      <c r="A2438" s="151"/>
      <c r="C2438" s="121"/>
      <c r="D2438" s="116"/>
      <c r="E2438" s="116"/>
      <c r="F2438" s="88"/>
      <c r="IM2438"/>
      <c r="IN2438"/>
      <c r="IO2438"/>
      <c r="IP2438"/>
      <c r="IQ2438"/>
    </row>
    <row r="2439" s="33" customFormat="1" ht="15.75" customHeight="1" spans="1:251">
      <c r="A2439" s="151"/>
      <c r="C2439" s="121"/>
      <c r="D2439" s="116"/>
      <c r="E2439" s="116"/>
      <c r="F2439" s="88"/>
      <c r="IM2439"/>
      <c r="IN2439"/>
      <c r="IO2439"/>
      <c r="IP2439"/>
      <c r="IQ2439"/>
    </row>
    <row r="2440" s="33" customFormat="1" ht="15.75" customHeight="1" spans="1:251">
      <c r="A2440" s="151"/>
      <c r="C2440" s="121"/>
      <c r="D2440" s="116"/>
      <c r="E2440" s="116"/>
      <c r="F2440" s="88"/>
      <c r="IM2440"/>
      <c r="IN2440"/>
      <c r="IO2440"/>
      <c r="IP2440"/>
      <c r="IQ2440"/>
    </row>
    <row r="2441" s="33" customFormat="1" ht="15.75" customHeight="1" spans="1:251">
      <c r="A2441" s="151"/>
      <c r="C2441" s="121"/>
      <c r="D2441" s="116"/>
      <c r="E2441" s="116"/>
      <c r="F2441" s="88"/>
      <c r="IM2441"/>
      <c r="IN2441"/>
      <c r="IO2441"/>
      <c r="IP2441"/>
      <c r="IQ2441"/>
    </row>
    <row r="2442" s="33" customFormat="1" ht="15.75" customHeight="1" spans="1:251">
      <c r="A2442" s="151"/>
      <c r="C2442" s="121"/>
      <c r="D2442" s="116"/>
      <c r="E2442" s="116"/>
      <c r="F2442" s="88"/>
      <c r="IM2442"/>
      <c r="IN2442"/>
      <c r="IO2442"/>
      <c r="IP2442"/>
      <c r="IQ2442"/>
    </row>
    <row r="2443" s="33" customFormat="1" ht="15.75" customHeight="1" spans="1:251">
      <c r="A2443" s="151"/>
      <c r="C2443" s="121"/>
      <c r="D2443" s="116"/>
      <c r="E2443" s="116"/>
      <c r="F2443" s="88"/>
      <c r="IM2443"/>
      <c r="IN2443"/>
      <c r="IO2443"/>
      <c r="IP2443"/>
      <c r="IQ2443"/>
    </row>
    <row r="2444" s="33" customFormat="1" ht="15.75" customHeight="1" spans="1:251">
      <c r="A2444" s="151"/>
      <c r="C2444" s="121"/>
      <c r="D2444" s="116"/>
      <c r="E2444" s="116"/>
      <c r="F2444" s="88"/>
      <c r="IM2444"/>
      <c r="IN2444"/>
      <c r="IO2444"/>
      <c r="IP2444"/>
      <c r="IQ2444"/>
    </row>
    <row r="2445" s="33" customFormat="1" ht="15.75" customHeight="1" spans="1:251">
      <c r="A2445" s="151"/>
      <c r="C2445" s="121"/>
      <c r="D2445" s="116"/>
      <c r="E2445" s="116"/>
      <c r="F2445" s="88"/>
      <c r="IM2445"/>
      <c r="IN2445"/>
      <c r="IO2445"/>
      <c r="IP2445"/>
      <c r="IQ2445"/>
    </row>
    <row r="2446" s="33" customFormat="1" ht="15.75" customHeight="1" spans="1:251">
      <c r="A2446" s="151"/>
      <c r="C2446" s="121"/>
      <c r="D2446" s="116"/>
      <c r="E2446" s="116"/>
      <c r="F2446" s="88"/>
      <c r="IM2446"/>
      <c r="IN2446"/>
      <c r="IO2446"/>
      <c r="IP2446"/>
      <c r="IQ2446"/>
    </row>
    <row r="2447" s="33" customFormat="1" ht="15.75" customHeight="1" spans="1:251">
      <c r="A2447" s="151"/>
      <c r="C2447" s="121"/>
      <c r="D2447" s="116"/>
      <c r="E2447" s="116"/>
      <c r="F2447" s="88"/>
      <c r="IM2447"/>
      <c r="IN2447"/>
      <c r="IO2447"/>
      <c r="IP2447"/>
      <c r="IQ2447"/>
    </row>
    <row r="2448" s="33" customFormat="1" ht="15.75" customHeight="1" spans="1:251">
      <c r="A2448" s="151"/>
      <c r="C2448" s="121"/>
      <c r="D2448" s="116"/>
      <c r="E2448" s="116"/>
      <c r="F2448" s="88"/>
      <c r="IM2448"/>
      <c r="IN2448"/>
      <c r="IO2448"/>
      <c r="IP2448"/>
      <c r="IQ2448"/>
    </row>
    <row r="2449" s="33" customFormat="1" ht="15.75" customHeight="1" spans="1:251">
      <c r="A2449" s="151"/>
      <c r="C2449" s="121"/>
      <c r="D2449" s="116"/>
      <c r="E2449" s="116"/>
      <c r="F2449" s="88"/>
      <c r="IM2449"/>
      <c r="IN2449"/>
      <c r="IO2449"/>
      <c r="IP2449"/>
      <c r="IQ2449"/>
    </row>
    <row r="2450" s="33" customFormat="1" ht="15.75" customHeight="1" spans="1:251">
      <c r="A2450" s="151"/>
      <c r="C2450" s="121"/>
      <c r="D2450" s="116"/>
      <c r="E2450" s="116"/>
      <c r="F2450" s="88"/>
      <c r="IM2450"/>
      <c r="IN2450"/>
      <c r="IO2450"/>
      <c r="IP2450"/>
      <c r="IQ2450"/>
    </row>
    <row r="2451" s="33" customFormat="1" ht="15.75" customHeight="1" spans="1:251">
      <c r="A2451" s="151"/>
      <c r="C2451" s="121"/>
      <c r="D2451" s="116"/>
      <c r="E2451" s="116"/>
      <c r="F2451" s="88"/>
      <c r="IM2451"/>
      <c r="IN2451"/>
      <c r="IO2451"/>
      <c r="IP2451"/>
      <c r="IQ2451"/>
    </row>
    <row r="2452" s="33" customFormat="1" ht="15.75" customHeight="1" spans="1:251">
      <c r="A2452" s="151"/>
      <c r="C2452" s="121"/>
      <c r="D2452" s="116"/>
      <c r="E2452" s="116"/>
      <c r="F2452" s="88"/>
      <c r="IM2452"/>
      <c r="IN2452"/>
      <c r="IO2452"/>
      <c r="IP2452"/>
      <c r="IQ2452"/>
    </row>
    <row r="2453" s="33" customFormat="1" ht="15.75" customHeight="1" spans="1:251">
      <c r="A2453" s="151"/>
      <c r="C2453" s="121"/>
      <c r="D2453" s="116"/>
      <c r="E2453" s="116"/>
      <c r="F2453" s="88"/>
      <c r="IM2453"/>
      <c r="IN2453"/>
      <c r="IO2453"/>
      <c r="IP2453"/>
      <c r="IQ2453"/>
    </row>
    <row r="2454" s="33" customFormat="1" ht="15.75" customHeight="1" spans="1:251">
      <c r="A2454" s="151"/>
      <c r="C2454" s="121"/>
      <c r="D2454" s="116"/>
      <c r="E2454" s="116"/>
      <c r="F2454" s="88"/>
      <c r="IM2454"/>
      <c r="IN2454"/>
      <c r="IO2454"/>
      <c r="IP2454"/>
      <c r="IQ2454"/>
    </row>
    <row r="2455" s="33" customFormat="1" ht="15.75" customHeight="1" spans="1:251">
      <c r="A2455" s="151"/>
      <c r="C2455" s="121"/>
      <c r="D2455" s="116"/>
      <c r="E2455" s="116"/>
      <c r="F2455" s="88"/>
      <c r="IM2455"/>
      <c r="IN2455"/>
      <c r="IO2455"/>
      <c r="IP2455"/>
      <c r="IQ2455"/>
    </row>
    <row r="2456" s="33" customFormat="1" ht="15.75" customHeight="1" spans="1:251">
      <c r="A2456" s="151"/>
      <c r="C2456" s="121"/>
      <c r="D2456" s="116"/>
      <c r="E2456" s="116"/>
      <c r="F2456" s="88"/>
      <c r="IM2456"/>
      <c r="IN2456"/>
      <c r="IO2456"/>
      <c r="IP2456"/>
      <c r="IQ2456"/>
    </row>
    <row r="2457" s="33" customFormat="1" ht="15.75" customHeight="1" spans="1:251">
      <c r="A2457" s="151"/>
      <c r="C2457" s="121"/>
      <c r="D2457" s="116"/>
      <c r="E2457" s="116"/>
      <c r="F2457" s="88"/>
      <c r="IM2457"/>
      <c r="IN2457"/>
      <c r="IO2457"/>
      <c r="IP2457"/>
      <c r="IQ2457"/>
    </row>
    <row r="2458" s="33" customFormat="1" ht="15.75" customHeight="1" spans="1:251">
      <c r="A2458" s="151"/>
      <c r="C2458" s="121"/>
      <c r="D2458" s="116"/>
      <c r="E2458" s="116"/>
      <c r="F2458" s="88"/>
      <c r="IM2458"/>
      <c r="IN2458"/>
      <c r="IO2458"/>
      <c r="IP2458"/>
      <c r="IQ2458"/>
    </row>
    <row r="2459" s="33" customFormat="1" ht="15.75" customHeight="1" spans="1:251">
      <c r="A2459" s="151"/>
      <c r="C2459" s="121"/>
      <c r="D2459" s="116"/>
      <c r="E2459" s="116"/>
      <c r="F2459" s="88"/>
      <c r="IM2459"/>
      <c r="IN2459"/>
      <c r="IO2459"/>
      <c r="IP2459"/>
      <c r="IQ2459"/>
    </row>
    <row r="2460" s="33" customFormat="1" ht="15.75" customHeight="1" spans="1:251">
      <c r="A2460" s="151"/>
      <c r="C2460" s="121"/>
      <c r="D2460" s="116"/>
      <c r="E2460" s="116"/>
      <c r="F2460" s="88"/>
      <c r="IM2460"/>
      <c r="IN2460"/>
      <c r="IO2460"/>
      <c r="IP2460"/>
      <c r="IQ2460"/>
    </row>
    <row r="2461" s="33" customFormat="1" ht="15.75" customHeight="1" spans="1:251">
      <c r="A2461" s="151"/>
      <c r="C2461" s="121"/>
      <c r="D2461" s="116"/>
      <c r="E2461" s="116"/>
      <c r="F2461" s="88"/>
      <c r="IM2461"/>
      <c r="IN2461"/>
      <c r="IO2461"/>
      <c r="IP2461"/>
      <c r="IQ2461"/>
    </row>
    <row r="2462" s="33" customFormat="1" ht="15.75" customHeight="1" spans="1:251">
      <c r="A2462" s="151"/>
      <c r="C2462" s="121"/>
      <c r="D2462" s="116"/>
      <c r="E2462" s="116"/>
      <c r="F2462" s="88"/>
      <c r="IM2462"/>
      <c r="IN2462"/>
      <c r="IO2462"/>
      <c r="IP2462"/>
      <c r="IQ2462"/>
    </row>
    <row r="2463" s="33" customFormat="1" ht="15.75" customHeight="1" spans="1:251">
      <c r="A2463" s="151"/>
      <c r="C2463" s="121"/>
      <c r="D2463" s="116"/>
      <c r="E2463" s="116"/>
      <c r="F2463" s="88"/>
      <c r="IM2463"/>
      <c r="IN2463"/>
      <c r="IO2463"/>
      <c r="IP2463"/>
      <c r="IQ2463"/>
    </row>
    <row r="2464" s="33" customFormat="1" ht="15.75" customHeight="1" spans="1:251">
      <c r="A2464" s="151"/>
      <c r="C2464" s="121"/>
      <c r="D2464" s="116"/>
      <c r="E2464" s="116"/>
      <c r="F2464" s="88"/>
      <c r="IM2464"/>
      <c r="IN2464"/>
      <c r="IO2464"/>
      <c r="IP2464"/>
      <c r="IQ2464"/>
    </row>
    <row r="2465" s="33" customFormat="1" ht="15.75" customHeight="1" spans="1:251">
      <c r="A2465" s="151"/>
      <c r="C2465" s="121"/>
      <c r="D2465" s="116"/>
      <c r="E2465" s="116"/>
      <c r="F2465" s="88"/>
      <c r="IM2465"/>
      <c r="IN2465"/>
      <c r="IO2465"/>
      <c r="IP2465"/>
      <c r="IQ2465"/>
    </row>
    <row r="2466" s="33" customFormat="1" ht="15.75" customHeight="1" spans="1:251">
      <c r="A2466" s="151"/>
      <c r="C2466" s="121"/>
      <c r="D2466" s="116"/>
      <c r="E2466" s="116"/>
      <c r="F2466" s="88"/>
      <c r="IM2466"/>
      <c r="IN2466"/>
      <c r="IO2466"/>
      <c r="IP2466"/>
      <c r="IQ2466"/>
    </row>
    <row r="2467" s="33" customFormat="1" ht="15.75" customHeight="1" spans="1:251">
      <c r="A2467" s="151"/>
      <c r="C2467" s="121"/>
      <c r="D2467" s="116"/>
      <c r="E2467" s="116"/>
      <c r="F2467" s="88"/>
      <c r="IM2467"/>
      <c r="IN2467"/>
      <c r="IO2467"/>
      <c r="IP2467"/>
      <c r="IQ2467"/>
    </row>
    <row r="2468" s="33" customFormat="1" ht="15.75" customHeight="1" spans="1:251">
      <c r="A2468" s="151"/>
      <c r="C2468" s="121"/>
      <c r="D2468" s="116"/>
      <c r="E2468" s="116"/>
      <c r="F2468" s="88"/>
      <c r="IM2468"/>
      <c r="IN2468"/>
      <c r="IO2468"/>
      <c r="IP2468"/>
      <c r="IQ2468"/>
    </row>
    <row r="2469" s="33" customFormat="1" ht="15.75" customHeight="1" spans="1:251">
      <c r="A2469" s="151"/>
      <c r="C2469" s="121"/>
      <c r="D2469" s="116"/>
      <c r="E2469" s="116"/>
      <c r="F2469" s="88"/>
      <c r="IM2469"/>
      <c r="IN2469"/>
      <c r="IO2469"/>
      <c r="IP2469"/>
      <c r="IQ2469"/>
    </row>
    <row r="2470" s="33" customFormat="1" ht="15.75" customHeight="1" spans="1:251">
      <c r="A2470" s="151"/>
      <c r="C2470" s="121"/>
      <c r="D2470" s="116"/>
      <c r="E2470" s="116"/>
      <c r="F2470" s="88"/>
      <c r="IM2470"/>
      <c r="IN2470"/>
      <c r="IO2470"/>
      <c r="IP2470"/>
      <c r="IQ2470"/>
    </row>
    <row r="2471" s="33" customFormat="1" ht="15.75" customHeight="1" spans="1:251">
      <c r="A2471" s="151"/>
      <c r="C2471" s="121"/>
      <c r="D2471" s="116"/>
      <c r="E2471" s="116"/>
      <c r="F2471" s="88"/>
      <c r="IM2471"/>
      <c r="IN2471"/>
      <c r="IO2471"/>
      <c r="IP2471"/>
      <c r="IQ2471"/>
    </row>
    <row r="2472" s="33" customFormat="1" ht="15.75" customHeight="1" spans="1:251">
      <c r="A2472" s="151"/>
      <c r="C2472" s="121"/>
      <c r="D2472" s="116"/>
      <c r="E2472" s="116"/>
      <c r="F2472" s="88"/>
      <c r="IM2472"/>
      <c r="IN2472"/>
      <c r="IO2472"/>
      <c r="IP2472"/>
      <c r="IQ2472"/>
    </row>
    <row r="2473" s="33" customFormat="1" ht="15.75" customHeight="1" spans="1:251">
      <c r="A2473" s="151"/>
      <c r="C2473" s="121"/>
      <c r="D2473" s="116"/>
      <c r="E2473" s="116"/>
      <c r="F2473" s="88"/>
      <c r="IM2473"/>
      <c r="IN2473"/>
      <c r="IO2473"/>
      <c r="IP2473"/>
      <c r="IQ2473"/>
    </row>
    <row r="2474" s="33" customFormat="1" ht="15.75" customHeight="1" spans="1:251">
      <c r="A2474" s="151"/>
      <c r="C2474" s="121"/>
      <c r="D2474" s="116"/>
      <c r="E2474" s="116"/>
      <c r="F2474" s="88"/>
      <c r="IM2474"/>
      <c r="IN2474"/>
      <c r="IO2474"/>
      <c r="IP2474"/>
      <c r="IQ2474"/>
    </row>
    <row r="2475" s="33" customFormat="1" ht="15.75" customHeight="1" spans="1:251">
      <c r="A2475" s="151"/>
      <c r="C2475" s="121"/>
      <c r="D2475" s="116"/>
      <c r="E2475" s="116"/>
      <c r="F2475" s="88"/>
      <c r="IM2475"/>
      <c r="IN2475"/>
      <c r="IO2475"/>
      <c r="IP2475"/>
      <c r="IQ2475"/>
    </row>
    <row r="2476" s="33" customFormat="1" ht="15.75" customHeight="1" spans="1:251">
      <c r="A2476" s="151"/>
      <c r="C2476" s="121"/>
      <c r="D2476" s="116"/>
      <c r="E2476" s="116"/>
      <c r="F2476" s="88"/>
      <c r="IM2476"/>
      <c r="IN2476"/>
      <c r="IO2476"/>
      <c r="IP2476"/>
      <c r="IQ2476"/>
    </row>
    <row r="2477" s="33" customFormat="1" ht="15.75" customHeight="1" spans="1:251">
      <c r="A2477" s="151"/>
      <c r="C2477" s="121"/>
      <c r="D2477" s="116"/>
      <c r="E2477" s="116"/>
      <c r="F2477" s="88"/>
      <c r="IM2477"/>
      <c r="IN2477"/>
      <c r="IO2477"/>
      <c r="IP2477"/>
      <c r="IQ2477"/>
    </row>
    <row r="2478" s="33" customFormat="1" ht="15.75" customHeight="1" spans="1:251">
      <c r="A2478" s="151"/>
      <c r="C2478" s="121"/>
      <c r="D2478" s="116"/>
      <c r="E2478" s="116"/>
      <c r="F2478" s="88"/>
      <c r="IM2478"/>
      <c r="IN2478"/>
      <c r="IO2478"/>
      <c r="IP2478"/>
      <c r="IQ2478"/>
    </row>
    <row r="2479" s="33" customFormat="1" ht="15.75" customHeight="1" spans="1:251">
      <c r="A2479" s="151"/>
      <c r="C2479" s="121"/>
      <c r="D2479" s="116"/>
      <c r="E2479" s="116"/>
      <c r="F2479" s="88"/>
      <c r="IM2479"/>
      <c r="IN2479"/>
      <c r="IO2479"/>
      <c r="IP2479"/>
      <c r="IQ2479"/>
    </row>
    <row r="2480" s="33" customFormat="1" ht="15.75" customHeight="1" spans="1:251">
      <c r="A2480" s="151"/>
      <c r="C2480" s="121"/>
      <c r="D2480" s="116"/>
      <c r="E2480" s="116"/>
      <c r="F2480" s="88"/>
      <c r="IM2480"/>
      <c r="IN2480"/>
      <c r="IO2480"/>
      <c r="IP2480"/>
      <c r="IQ2480"/>
    </row>
    <row r="2481" s="33" customFormat="1" ht="15.75" customHeight="1" spans="1:251">
      <c r="A2481" s="151"/>
      <c r="C2481" s="121"/>
      <c r="D2481" s="116"/>
      <c r="E2481" s="116"/>
      <c r="F2481" s="88"/>
      <c r="IM2481"/>
      <c r="IN2481"/>
      <c r="IO2481"/>
      <c r="IP2481"/>
      <c r="IQ2481"/>
    </row>
    <row r="2482" s="33" customFormat="1" ht="15.75" customHeight="1" spans="1:251">
      <c r="A2482" s="151"/>
      <c r="C2482" s="121"/>
      <c r="D2482" s="116"/>
      <c r="E2482" s="116"/>
      <c r="F2482" s="88"/>
      <c r="IM2482"/>
      <c r="IN2482"/>
      <c r="IO2482"/>
      <c r="IP2482"/>
      <c r="IQ2482"/>
    </row>
    <row r="2483" s="33" customFormat="1" ht="15.75" customHeight="1" spans="1:251">
      <c r="A2483" s="151"/>
      <c r="C2483" s="121"/>
      <c r="D2483" s="116"/>
      <c r="E2483" s="116"/>
      <c r="F2483" s="88"/>
      <c r="IM2483"/>
      <c r="IN2483"/>
      <c r="IO2483"/>
      <c r="IP2483"/>
      <c r="IQ2483"/>
    </row>
    <row r="2484" s="33" customFormat="1" ht="15.75" customHeight="1" spans="1:251">
      <c r="A2484" s="151"/>
      <c r="C2484" s="121"/>
      <c r="D2484" s="116"/>
      <c r="E2484" s="116"/>
      <c r="F2484" s="88"/>
      <c r="IM2484"/>
      <c r="IN2484"/>
      <c r="IO2484"/>
      <c r="IP2484"/>
      <c r="IQ2484"/>
    </row>
    <row r="2485" s="33" customFormat="1" ht="15.75" customHeight="1" spans="1:251">
      <c r="A2485" s="151"/>
      <c r="C2485" s="121"/>
      <c r="D2485" s="116"/>
      <c r="E2485" s="116"/>
      <c r="F2485" s="88"/>
      <c r="IM2485"/>
      <c r="IN2485"/>
      <c r="IO2485"/>
      <c r="IP2485"/>
      <c r="IQ2485"/>
    </row>
    <row r="2486" s="33" customFormat="1" ht="15.75" customHeight="1" spans="1:251">
      <c r="A2486" s="151"/>
      <c r="C2486" s="121"/>
      <c r="D2486" s="116"/>
      <c r="E2486" s="116"/>
      <c r="F2486" s="88"/>
      <c r="IM2486"/>
      <c r="IN2486"/>
      <c r="IO2486"/>
      <c r="IP2486"/>
      <c r="IQ2486"/>
    </row>
    <row r="2487" s="33" customFormat="1" ht="15.75" customHeight="1" spans="1:251">
      <c r="A2487" s="151"/>
      <c r="C2487" s="121"/>
      <c r="D2487" s="116"/>
      <c r="E2487" s="116"/>
      <c r="F2487" s="88"/>
      <c r="IM2487"/>
      <c r="IN2487"/>
      <c r="IO2487"/>
      <c r="IP2487"/>
      <c r="IQ2487"/>
    </row>
    <row r="2488" s="33" customFormat="1" ht="15.75" customHeight="1" spans="1:251">
      <c r="A2488" s="151"/>
      <c r="C2488" s="121"/>
      <c r="D2488" s="116"/>
      <c r="E2488" s="116"/>
      <c r="F2488" s="88"/>
      <c r="IM2488"/>
      <c r="IN2488"/>
      <c r="IO2488"/>
      <c r="IP2488"/>
      <c r="IQ2488"/>
    </row>
    <row r="2489" s="33" customFormat="1" ht="15.75" customHeight="1" spans="1:251">
      <c r="A2489" s="151"/>
      <c r="C2489" s="121"/>
      <c r="D2489" s="116"/>
      <c r="E2489" s="116"/>
      <c r="F2489" s="88"/>
      <c r="IM2489"/>
      <c r="IN2489"/>
      <c r="IO2489"/>
      <c r="IP2489"/>
      <c r="IQ2489"/>
    </row>
    <row r="2490" s="33" customFormat="1" ht="15.75" customHeight="1" spans="1:251">
      <c r="A2490" s="151"/>
      <c r="C2490" s="121"/>
      <c r="D2490" s="116"/>
      <c r="E2490" s="116"/>
      <c r="F2490" s="88"/>
      <c r="IM2490"/>
      <c r="IN2490"/>
      <c r="IO2490"/>
      <c r="IP2490"/>
      <c r="IQ2490"/>
    </row>
    <row r="2491" s="33" customFormat="1" ht="15.75" customHeight="1" spans="1:251">
      <c r="A2491" s="151"/>
      <c r="C2491" s="121"/>
      <c r="D2491" s="116"/>
      <c r="E2491" s="116"/>
      <c r="F2491" s="88"/>
      <c r="IM2491"/>
      <c r="IN2491"/>
      <c r="IO2491"/>
      <c r="IP2491"/>
      <c r="IQ2491"/>
    </row>
    <row r="2492" s="33" customFormat="1" ht="15.75" customHeight="1" spans="1:251">
      <c r="A2492" s="151"/>
      <c r="C2492" s="121"/>
      <c r="D2492" s="116"/>
      <c r="E2492" s="116"/>
      <c r="F2492" s="88"/>
      <c r="IM2492"/>
      <c r="IN2492"/>
      <c r="IO2492"/>
      <c r="IP2492"/>
      <c r="IQ2492"/>
    </row>
    <row r="2493" s="33" customFormat="1" ht="15.75" customHeight="1" spans="1:251">
      <c r="A2493" s="151"/>
      <c r="C2493" s="121"/>
      <c r="D2493" s="116"/>
      <c r="E2493" s="116"/>
      <c r="F2493" s="88"/>
      <c r="IM2493"/>
      <c r="IN2493"/>
      <c r="IO2493"/>
      <c r="IP2493"/>
      <c r="IQ2493"/>
    </row>
    <row r="2494" s="33" customFormat="1" ht="15.75" customHeight="1" spans="1:251">
      <c r="A2494" s="151"/>
      <c r="C2494" s="121"/>
      <c r="D2494" s="116"/>
      <c r="E2494" s="116"/>
      <c r="F2494" s="88"/>
      <c r="IM2494"/>
      <c r="IN2494"/>
      <c r="IO2494"/>
      <c r="IP2494"/>
      <c r="IQ2494"/>
    </row>
    <row r="2495" s="33" customFormat="1" ht="15.75" customHeight="1" spans="1:251">
      <c r="A2495" s="151"/>
      <c r="C2495" s="121"/>
      <c r="D2495" s="116"/>
      <c r="E2495" s="116"/>
      <c r="F2495" s="88"/>
      <c r="IM2495"/>
      <c r="IN2495"/>
      <c r="IO2495"/>
      <c r="IP2495"/>
      <c r="IQ2495"/>
    </row>
    <row r="2496" s="33" customFormat="1" ht="15.75" customHeight="1" spans="1:251">
      <c r="A2496" s="151"/>
      <c r="C2496" s="121"/>
      <c r="D2496" s="116"/>
      <c r="E2496" s="116"/>
      <c r="F2496" s="88"/>
      <c r="IM2496"/>
      <c r="IN2496"/>
      <c r="IO2496"/>
      <c r="IP2496"/>
      <c r="IQ2496"/>
    </row>
    <row r="2497" s="33" customFormat="1" ht="15.75" customHeight="1" spans="1:251">
      <c r="A2497" s="151"/>
      <c r="C2497" s="121"/>
      <c r="D2497" s="116"/>
      <c r="E2497" s="116"/>
      <c r="F2497" s="88"/>
      <c r="IM2497"/>
      <c r="IN2497"/>
      <c r="IO2497"/>
      <c r="IP2497"/>
      <c r="IQ2497"/>
    </row>
    <row r="2498" s="33" customFormat="1" ht="15.75" customHeight="1" spans="1:251">
      <c r="A2498" s="151"/>
      <c r="C2498" s="121"/>
      <c r="D2498" s="116"/>
      <c r="E2498" s="116"/>
      <c r="F2498" s="88"/>
      <c r="IM2498"/>
      <c r="IN2498"/>
      <c r="IO2498"/>
      <c r="IP2498"/>
      <c r="IQ2498"/>
    </row>
    <row r="2499" s="33" customFormat="1" ht="15.75" customHeight="1" spans="1:251">
      <c r="A2499" s="151"/>
      <c r="C2499" s="121"/>
      <c r="D2499" s="116"/>
      <c r="E2499" s="116"/>
      <c r="F2499" s="88"/>
      <c r="IM2499"/>
      <c r="IN2499"/>
      <c r="IO2499"/>
      <c r="IP2499"/>
      <c r="IQ2499"/>
    </row>
    <row r="2500" s="33" customFormat="1" ht="15.75" customHeight="1" spans="1:251">
      <c r="A2500" s="151"/>
      <c r="C2500" s="121"/>
      <c r="D2500" s="116"/>
      <c r="E2500" s="116"/>
      <c r="F2500" s="88"/>
      <c r="IM2500"/>
      <c r="IN2500"/>
      <c r="IO2500"/>
      <c r="IP2500"/>
      <c r="IQ2500"/>
    </row>
    <row r="2501" s="33" customFormat="1" ht="15.75" customHeight="1" spans="1:251">
      <c r="A2501" s="151"/>
      <c r="C2501" s="121"/>
      <c r="D2501" s="116"/>
      <c r="E2501" s="116"/>
      <c r="F2501" s="88"/>
      <c r="IM2501"/>
      <c r="IN2501"/>
      <c r="IO2501"/>
      <c r="IP2501"/>
      <c r="IQ2501"/>
    </row>
    <row r="2502" s="33" customFormat="1" ht="15.75" customHeight="1" spans="1:251">
      <c r="A2502" s="151"/>
      <c r="C2502" s="121"/>
      <c r="D2502" s="116"/>
      <c r="E2502" s="116"/>
      <c r="F2502" s="88"/>
      <c r="IM2502"/>
      <c r="IN2502"/>
      <c r="IO2502"/>
      <c r="IP2502"/>
      <c r="IQ2502"/>
    </row>
    <row r="2503" s="33" customFormat="1" ht="15.75" customHeight="1" spans="1:251">
      <c r="A2503" s="151"/>
      <c r="C2503" s="121"/>
      <c r="D2503" s="116"/>
      <c r="E2503" s="116"/>
      <c r="F2503" s="88"/>
      <c r="IM2503"/>
      <c r="IN2503"/>
      <c r="IO2503"/>
      <c r="IP2503"/>
      <c r="IQ2503"/>
    </row>
    <row r="2504" s="33" customFormat="1" ht="15.75" customHeight="1" spans="1:251">
      <c r="A2504" s="151"/>
      <c r="C2504" s="121"/>
      <c r="D2504" s="116"/>
      <c r="E2504" s="116"/>
      <c r="F2504" s="88"/>
      <c r="IM2504"/>
      <c r="IN2504"/>
      <c r="IO2504"/>
      <c r="IP2504"/>
      <c r="IQ2504"/>
    </row>
    <row r="2505" s="33" customFormat="1" ht="15.75" customHeight="1" spans="1:251">
      <c r="A2505" s="151"/>
      <c r="C2505" s="121"/>
      <c r="D2505" s="116"/>
      <c r="E2505" s="116"/>
      <c r="F2505" s="88"/>
      <c r="IM2505"/>
      <c r="IN2505"/>
      <c r="IO2505"/>
      <c r="IP2505"/>
      <c r="IQ2505"/>
    </row>
    <row r="2506" s="33" customFormat="1" ht="15.75" customHeight="1" spans="1:251">
      <c r="A2506" s="151"/>
      <c r="C2506" s="121"/>
      <c r="D2506" s="116"/>
      <c r="E2506" s="116"/>
      <c r="F2506" s="88"/>
      <c r="IM2506"/>
      <c r="IN2506"/>
      <c r="IO2506"/>
      <c r="IP2506"/>
      <c r="IQ2506"/>
    </row>
    <row r="2507" s="33" customFormat="1" ht="15.75" customHeight="1" spans="1:251">
      <c r="A2507" s="151"/>
      <c r="C2507" s="121"/>
      <c r="D2507" s="116"/>
      <c r="E2507" s="116"/>
      <c r="F2507" s="88"/>
      <c r="IM2507"/>
      <c r="IN2507"/>
      <c r="IO2507"/>
      <c r="IP2507"/>
      <c r="IQ2507"/>
    </row>
    <row r="2508" s="33" customFormat="1" ht="15.75" customHeight="1" spans="1:251">
      <c r="A2508" s="151"/>
      <c r="C2508" s="121"/>
      <c r="D2508" s="116"/>
      <c r="E2508" s="116"/>
      <c r="F2508" s="88"/>
      <c r="IM2508"/>
      <c r="IN2508"/>
      <c r="IO2508"/>
      <c r="IP2508"/>
      <c r="IQ2508"/>
    </row>
    <row r="2509" s="33" customFormat="1" ht="15.75" customHeight="1" spans="1:251">
      <c r="A2509" s="151"/>
      <c r="C2509" s="121"/>
      <c r="D2509" s="116"/>
      <c r="E2509" s="116"/>
      <c r="F2509" s="88"/>
      <c r="IM2509"/>
      <c r="IN2509"/>
      <c r="IO2509"/>
      <c r="IP2509"/>
      <c r="IQ2509"/>
    </row>
    <row r="2510" s="33" customFormat="1" ht="15.75" customHeight="1" spans="1:251">
      <c r="A2510" s="151"/>
      <c r="C2510" s="121"/>
      <c r="D2510" s="116"/>
      <c r="E2510" s="116"/>
      <c r="F2510" s="88"/>
      <c r="IM2510"/>
      <c r="IN2510"/>
      <c r="IO2510"/>
      <c r="IP2510"/>
      <c r="IQ2510"/>
    </row>
    <row r="2511" s="33" customFormat="1" ht="15.75" customHeight="1" spans="1:251">
      <c r="A2511" s="151"/>
      <c r="C2511" s="121"/>
      <c r="D2511" s="116"/>
      <c r="E2511" s="116"/>
      <c r="F2511" s="88"/>
      <c r="IM2511"/>
      <c r="IN2511"/>
      <c r="IO2511"/>
      <c r="IP2511"/>
      <c r="IQ2511"/>
    </row>
    <row r="2512" s="33" customFormat="1" ht="15.75" customHeight="1" spans="1:251">
      <c r="A2512" s="151"/>
      <c r="C2512" s="121"/>
      <c r="D2512" s="116"/>
      <c r="E2512" s="116"/>
      <c r="F2512" s="88"/>
      <c r="IM2512"/>
      <c r="IN2512"/>
      <c r="IO2512"/>
      <c r="IP2512"/>
      <c r="IQ2512"/>
    </row>
    <row r="2513" s="33" customFormat="1" ht="15.75" customHeight="1" spans="1:251">
      <c r="A2513" s="151"/>
      <c r="C2513" s="121"/>
      <c r="D2513" s="116"/>
      <c r="E2513" s="116"/>
      <c r="F2513" s="88"/>
      <c r="IM2513"/>
      <c r="IN2513"/>
      <c r="IO2513"/>
      <c r="IP2513"/>
      <c r="IQ2513"/>
    </row>
    <row r="2514" s="33" customFormat="1" ht="15.75" customHeight="1" spans="1:251">
      <c r="A2514" s="151"/>
      <c r="C2514" s="121"/>
      <c r="D2514" s="116"/>
      <c r="E2514" s="116"/>
      <c r="F2514" s="88"/>
      <c r="IM2514"/>
      <c r="IN2514"/>
      <c r="IO2514"/>
      <c r="IP2514"/>
      <c r="IQ2514"/>
    </row>
    <row r="2515" s="33" customFormat="1" ht="15.75" customHeight="1" spans="1:251">
      <c r="A2515" s="151"/>
      <c r="C2515" s="121"/>
      <c r="D2515" s="116"/>
      <c r="E2515" s="116"/>
      <c r="F2515" s="88"/>
      <c r="IM2515"/>
      <c r="IN2515"/>
      <c r="IO2515"/>
      <c r="IP2515"/>
      <c r="IQ2515"/>
    </row>
    <row r="2516" s="33" customFormat="1" ht="15.75" customHeight="1" spans="1:251">
      <c r="A2516" s="151"/>
      <c r="C2516" s="121"/>
      <c r="D2516" s="116"/>
      <c r="E2516" s="116"/>
      <c r="F2516" s="88"/>
      <c r="IM2516"/>
      <c r="IN2516"/>
      <c r="IO2516"/>
      <c r="IP2516"/>
      <c r="IQ2516"/>
    </row>
    <row r="2517" s="33" customFormat="1" ht="15.75" customHeight="1" spans="1:251">
      <c r="A2517" s="151"/>
      <c r="C2517" s="121"/>
      <c r="D2517" s="116"/>
      <c r="E2517" s="116"/>
      <c r="F2517" s="88"/>
      <c r="IM2517"/>
      <c r="IN2517"/>
      <c r="IO2517"/>
      <c r="IP2517"/>
      <c r="IQ2517"/>
    </row>
    <row r="2518" s="33" customFormat="1" ht="15.75" customHeight="1" spans="1:251">
      <c r="A2518" s="151"/>
      <c r="C2518" s="121"/>
      <c r="D2518" s="116"/>
      <c r="E2518" s="116"/>
      <c r="F2518" s="88"/>
      <c r="IM2518"/>
      <c r="IN2518"/>
      <c r="IO2518"/>
      <c r="IP2518"/>
      <c r="IQ2518"/>
    </row>
    <row r="2519" s="33" customFormat="1" ht="15.75" customHeight="1" spans="1:251">
      <c r="A2519" s="151"/>
      <c r="C2519" s="121"/>
      <c r="D2519" s="116"/>
      <c r="E2519" s="116"/>
      <c r="F2519" s="88"/>
      <c r="IM2519"/>
      <c r="IN2519"/>
      <c r="IO2519"/>
      <c r="IP2519"/>
      <c r="IQ2519"/>
    </row>
    <row r="2520" s="33" customFormat="1" ht="15.75" customHeight="1" spans="1:251">
      <c r="A2520" s="151"/>
      <c r="C2520" s="121"/>
      <c r="D2520" s="116"/>
      <c r="E2520" s="116"/>
      <c r="F2520" s="88"/>
      <c r="IM2520"/>
      <c r="IN2520"/>
      <c r="IO2520"/>
      <c r="IP2520"/>
      <c r="IQ2520"/>
    </row>
    <row r="2521" s="33" customFormat="1" ht="15.75" customHeight="1" spans="1:251">
      <c r="A2521" s="151"/>
      <c r="C2521" s="121"/>
      <c r="D2521" s="116"/>
      <c r="E2521" s="116"/>
      <c r="F2521" s="88"/>
      <c r="IM2521"/>
      <c r="IN2521"/>
      <c r="IO2521"/>
      <c r="IP2521"/>
      <c r="IQ2521"/>
    </row>
    <row r="2522" s="33" customFormat="1" ht="15.75" customHeight="1" spans="1:251">
      <c r="A2522" s="151"/>
      <c r="C2522" s="121"/>
      <c r="D2522" s="116"/>
      <c r="E2522" s="116"/>
      <c r="F2522" s="88"/>
      <c r="IM2522"/>
      <c r="IN2522"/>
      <c r="IO2522"/>
      <c r="IP2522"/>
      <c r="IQ2522"/>
    </row>
    <row r="2523" s="33" customFormat="1" ht="15.75" customHeight="1" spans="1:251">
      <c r="A2523" s="151"/>
      <c r="C2523" s="121"/>
      <c r="D2523" s="116"/>
      <c r="E2523" s="116"/>
      <c r="F2523" s="88"/>
      <c r="IM2523"/>
      <c r="IN2523"/>
      <c r="IO2523"/>
      <c r="IP2523"/>
      <c r="IQ2523"/>
    </row>
    <row r="2524" s="33" customFormat="1" ht="15.75" customHeight="1" spans="1:251">
      <c r="A2524" s="151"/>
      <c r="C2524" s="121"/>
      <c r="D2524" s="116"/>
      <c r="E2524" s="116"/>
      <c r="F2524" s="88"/>
      <c r="IM2524"/>
      <c r="IN2524"/>
      <c r="IO2524"/>
      <c r="IP2524"/>
      <c r="IQ2524"/>
    </row>
    <row r="2525" s="33" customFormat="1" ht="15.75" customHeight="1" spans="1:251">
      <c r="A2525" s="151"/>
      <c r="C2525" s="121"/>
      <c r="D2525" s="116"/>
      <c r="E2525" s="116"/>
      <c r="F2525" s="88"/>
      <c r="IM2525"/>
      <c r="IN2525"/>
      <c r="IO2525"/>
      <c r="IP2525"/>
      <c r="IQ2525"/>
    </row>
    <row r="2526" s="33" customFormat="1" ht="15.75" customHeight="1" spans="1:251">
      <c r="A2526" s="151"/>
      <c r="C2526" s="121"/>
      <c r="D2526" s="116"/>
      <c r="E2526" s="116"/>
      <c r="F2526" s="88"/>
      <c r="IM2526"/>
      <c r="IN2526"/>
      <c r="IO2526"/>
      <c r="IP2526"/>
      <c r="IQ2526"/>
    </row>
    <row r="2527" s="33" customFormat="1" ht="15.75" customHeight="1" spans="1:251">
      <c r="A2527" s="151"/>
      <c r="C2527" s="121"/>
      <c r="D2527" s="116"/>
      <c r="E2527" s="116"/>
      <c r="F2527" s="88"/>
      <c r="IM2527"/>
      <c r="IN2527"/>
      <c r="IO2527"/>
      <c r="IP2527"/>
      <c r="IQ2527"/>
    </row>
    <row r="2528" s="33" customFormat="1" ht="15.75" customHeight="1" spans="1:251">
      <c r="A2528" s="151"/>
      <c r="C2528" s="121"/>
      <c r="D2528" s="116"/>
      <c r="E2528" s="116"/>
      <c r="F2528" s="88"/>
      <c r="IM2528"/>
      <c r="IN2528"/>
      <c r="IO2528"/>
      <c r="IP2528"/>
      <c r="IQ2528"/>
    </row>
    <row r="2529" s="33" customFormat="1" ht="15.75" customHeight="1" spans="1:251">
      <c r="A2529" s="151"/>
      <c r="C2529" s="121"/>
      <c r="D2529" s="116"/>
      <c r="E2529" s="116"/>
      <c r="F2529" s="88"/>
      <c r="IM2529"/>
      <c r="IN2529"/>
      <c r="IO2529"/>
      <c r="IP2529"/>
      <c r="IQ2529"/>
    </row>
    <row r="2530" s="33" customFormat="1" ht="15.75" customHeight="1" spans="1:251">
      <c r="A2530" s="151"/>
      <c r="C2530" s="121"/>
      <c r="D2530" s="116"/>
      <c r="E2530" s="116"/>
      <c r="F2530" s="88"/>
      <c r="IM2530"/>
      <c r="IN2530"/>
      <c r="IO2530"/>
      <c r="IP2530"/>
      <c r="IQ2530"/>
    </row>
    <row r="2531" s="33" customFormat="1" ht="15.75" customHeight="1" spans="1:251">
      <c r="A2531" s="151"/>
      <c r="C2531" s="121"/>
      <c r="D2531" s="116"/>
      <c r="E2531" s="116"/>
      <c r="F2531" s="88"/>
      <c r="IM2531"/>
      <c r="IN2531"/>
      <c r="IO2531"/>
      <c r="IP2531"/>
      <c r="IQ2531"/>
    </row>
    <row r="2532" s="33" customFormat="1" ht="15.75" customHeight="1" spans="1:251">
      <c r="A2532" s="151"/>
      <c r="C2532" s="121"/>
      <c r="D2532" s="116"/>
      <c r="E2532" s="116"/>
      <c r="F2532" s="88"/>
      <c r="IM2532"/>
      <c r="IN2532"/>
      <c r="IO2532"/>
      <c r="IP2532"/>
      <c r="IQ2532"/>
    </row>
    <row r="2533" s="33" customFormat="1" ht="15.75" customHeight="1" spans="1:251">
      <c r="A2533" s="151"/>
      <c r="C2533" s="121"/>
      <c r="D2533" s="116"/>
      <c r="E2533" s="116"/>
      <c r="F2533" s="88"/>
      <c r="IM2533"/>
      <c r="IN2533"/>
      <c r="IO2533"/>
      <c r="IP2533"/>
      <c r="IQ2533"/>
    </row>
    <row r="2534" s="33" customFormat="1" ht="15.75" customHeight="1" spans="1:251">
      <c r="A2534" s="151"/>
      <c r="C2534" s="121"/>
      <c r="D2534" s="116"/>
      <c r="E2534" s="116"/>
      <c r="F2534" s="88"/>
      <c r="IM2534"/>
      <c r="IN2534"/>
      <c r="IO2534"/>
      <c r="IP2534"/>
      <c r="IQ2534"/>
    </row>
    <row r="2535" s="33" customFormat="1" ht="15.75" customHeight="1" spans="1:251">
      <c r="A2535" s="151"/>
      <c r="C2535" s="121"/>
      <c r="D2535" s="116"/>
      <c r="E2535" s="116"/>
      <c r="F2535" s="88"/>
      <c r="IM2535"/>
      <c r="IN2535"/>
      <c r="IO2535"/>
      <c r="IP2535"/>
      <c r="IQ2535"/>
    </row>
    <row r="2536" s="33" customFormat="1" ht="15.75" customHeight="1" spans="1:251">
      <c r="A2536" s="151"/>
      <c r="C2536" s="121"/>
      <c r="D2536" s="116"/>
      <c r="E2536" s="116"/>
      <c r="F2536" s="88"/>
      <c r="IM2536"/>
      <c r="IN2536"/>
      <c r="IO2536"/>
      <c r="IP2536"/>
      <c r="IQ2536"/>
    </row>
    <row r="2537" s="33" customFormat="1" ht="15.75" customHeight="1" spans="1:251">
      <c r="A2537" s="151"/>
      <c r="C2537" s="121"/>
      <c r="D2537" s="116"/>
      <c r="E2537" s="116"/>
      <c r="F2537" s="88"/>
      <c r="IM2537"/>
      <c r="IN2537"/>
      <c r="IO2537"/>
      <c r="IP2537"/>
      <c r="IQ2537"/>
    </row>
    <row r="2538" s="33" customFormat="1" ht="15.75" customHeight="1" spans="1:251">
      <c r="A2538" s="151"/>
      <c r="C2538" s="121"/>
      <c r="D2538" s="116"/>
      <c r="E2538" s="116"/>
      <c r="F2538" s="88"/>
      <c r="IM2538"/>
      <c r="IN2538"/>
      <c r="IO2538"/>
      <c r="IP2538"/>
      <c r="IQ2538"/>
    </row>
    <row r="2539" s="33" customFormat="1" ht="15.75" customHeight="1" spans="1:251">
      <c r="A2539" s="151"/>
      <c r="C2539" s="121"/>
      <c r="D2539" s="116"/>
      <c r="E2539" s="116"/>
      <c r="F2539" s="88"/>
      <c r="IM2539"/>
      <c r="IN2539"/>
      <c r="IO2539"/>
      <c r="IP2539"/>
      <c r="IQ2539"/>
    </row>
    <row r="2540" s="33" customFormat="1" ht="15.75" customHeight="1" spans="1:251">
      <c r="A2540" s="151"/>
      <c r="C2540" s="121"/>
      <c r="D2540" s="116"/>
      <c r="E2540" s="116"/>
      <c r="F2540" s="88"/>
      <c r="IM2540"/>
      <c r="IN2540"/>
      <c r="IO2540"/>
      <c r="IP2540"/>
      <c r="IQ2540"/>
    </row>
    <row r="2541" s="33" customFormat="1" ht="15.75" customHeight="1" spans="1:251">
      <c r="A2541" s="151"/>
      <c r="C2541" s="121"/>
      <c r="D2541" s="116"/>
      <c r="E2541" s="116"/>
      <c r="F2541" s="88"/>
      <c r="IM2541"/>
      <c r="IN2541"/>
      <c r="IO2541"/>
      <c r="IP2541"/>
      <c r="IQ2541"/>
    </row>
    <row r="2542" s="33" customFormat="1" ht="15.75" customHeight="1" spans="1:251">
      <c r="A2542" s="151"/>
      <c r="C2542" s="121"/>
      <c r="D2542" s="116"/>
      <c r="E2542" s="116"/>
      <c r="F2542" s="88"/>
      <c r="IM2542"/>
      <c r="IN2542"/>
      <c r="IO2542"/>
      <c r="IP2542"/>
      <c r="IQ2542"/>
    </row>
    <row r="2543" s="33" customFormat="1" ht="15.75" customHeight="1" spans="1:251">
      <c r="A2543" s="151"/>
      <c r="C2543" s="121"/>
      <c r="D2543" s="116"/>
      <c r="E2543" s="116"/>
      <c r="F2543" s="88"/>
      <c r="IM2543"/>
      <c r="IN2543"/>
      <c r="IO2543"/>
      <c r="IP2543"/>
      <c r="IQ2543"/>
    </row>
    <row r="2544" s="33" customFormat="1" ht="15.75" customHeight="1" spans="1:251">
      <c r="A2544" s="151"/>
      <c r="C2544" s="121"/>
      <c r="D2544" s="116"/>
      <c r="E2544" s="116"/>
      <c r="F2544" s="88"/>
      <c r="IM2544"/>
      <c r="IN2544"/>
      <c r="IO2544"/>
      <c r="IP2544"/>
      <c r="IQ2544"/>
    </row>
    <row r="2545" s="33" customFormat="1" ht="15.75" customHeight="1" spans="1:251">
      <c r="A2545" s="151"/>
      <c r="C2545" s="121"/>
      <c r="D2545" s="116"/>
      <c r="E2545" s="116"/>
      <c r="F2545" s="88"/>
      <c r="IM2545"/>
      <c r="IN2545"/>
      <c r="IO2545"/>
      <c r="IP2545"/>
      <c r="IQ2545"/>
    </row>
    <row r="2546" s="33" customFormat="1" ht="15.75" customHeight="1" spans="1:251">
      <c r="A2546" s="151"/>
      <c r="C2546" s="121"/>
      <c r="D2546" s="116"/>
      <c r="E2546" s="116"/>
      <c r="F2546" s="88"/>
      <c r="IM2546"/>
      <c r="IN2546"/>
      <c r="IO2546"/>
      <c r="IP2546"/>
      <c r="IQ2546"/>
    </row>
    <row r="2547" s="33" customFormat="1" ht="15.75" customHeight="1" spans="1:251">
      <c r="A2547" s="151"/>
      <c r="C2547" s="121"/>
      <c r="D2547" s="116"/>
      <c r="E2547" s="116"/>
      <c r="F2547" s="88"/>
      <c r="IM2547"/>
      <c r="IN2547"/>
      <c r="IO2547"/>
      <c r="IP2547"/>
      <c r="IQ2547"/>
    </row>
    <row r="2548" s="33" customFormat="1" ht="15.75" customHeight="1" spans="1:251">
      <c r="A2548" s="151"/>
      <c r="C2548" s="121"/>
      <c r="D2548" s="116"/>
      <c r="E2548" s="116"/>
      <c r="F2548" s="88"/>
      <c r="IM2548"/>
      <c r="IN2548"/>
      <c r="IO2548"/>
      <c r="IP2548"/>
      <c r="IQ2548"/>
    </row>
    <row r="2549" s="33" customFormat="1" ht="15.75" customHeight="1" spans="1:251">
      <c r="A2549" s="151"/>
      <c r="C2549" s="121"/>
      <c r="D2549" s="116"/>
      <c r="E2549" s="116"/>
      <c r="F2549" s="88"/>
      <c r="IM2549"/>
      <c r="IN2549"/>
      <c r="IO2549"/>
      <c r="IP2549"/>
      <c r="IQ2549"/>
    </row>
    <row r="2550" s="33" customFormat="1" ht="15.75" customHeight="1" spans="1:251">
      <c r="A2550" s="151"/>
      <c r="C2550" s="121"/>
      <c r="D2550" s="116"/>
      <c r="E2550" s="116"/>
      <c r="F2550" s="88"/>
      <c r="IM2550"/>
      <c r="IN2550"/>
      <c r="IO2550"/>
      <c r="IP2550"/>
      <c r="IQ2550"/>
    </row>
    <row r="2551" s="33" customFormat="1" ht="15.75" customHeight="1" spans="1:251">
      <c r="A2551" s="151"/>
      <c r="C2551" s="121"/>
      <c r="D2551" s="116"/>
      <c r="E2551" s="116"/>
      <c r="F2551" s="88"/>
      <c r="IM2551"/>
      <c r="IN2551"/>
      <c r="IO2551"/>
      <c r="IP2551"/>
      <c r="IQ2551"/>
    </row>
    <row r="2552" s="33" customFormat="1" ht="15.75" customHeight="1" spans="1:251">
      <c r="A2552" s="151"/>
      <c r="C2552" s="121"/>
      <c r="D2552" s="116"/>
      <c r="E2552" s="116"/>
      <c r="F2552" s="88"/>
      <c r="IM2552"/>
      <c r="IN2552"/>
      <c r="IO2552"/>
      <c r="IP2552"/>
      <c r="IQ2552"/>
    </row>
    <row r="2553" s="33" customFormat="1" ht="15.75" customHeight="1" spans="1:251">
      <c r="A2553" s="151"/>
      <c r="C2553" s="121"/>
      <c r="D2553" s="116"/>
      <c r="E2553" s="116"/>
      <c r="F2553" s="88"/>
      <c r="IM2553"/>
      <c r="IN2553"/>
      <c r="IO2553"/>
      <c r="IP2553"/>
      <c r="IQ2553"/>
    </row>
    <row r="2554" s="33" customFormat="1" ht="15.75" customHeight="1" spans="1:251">
      <c r="A2554" s="151"/>
      <c r="C2554" s="121"/>
      <c r="D2554" s="116"/>
      <c r="E2554" s="116"/>
      <c r="F2554" s="88"/>
      <c r="IM2554"/>
      <c r="IN2554"/>
      <c r="IO2554"/>
      <c r="IP2554"/>
      <c r="IQ2554"/>
    </row>
    <row r="2555" s="33" customFormat="1" ht="15.75" customHeight="1" spans="1:251">
      <c r="A2555" s="151"/>
      <c r="C2555" s="121"/>
      <c r="D2555" s="116"/>
      <c r="E2555" s="116"/>
      <c r="F2555" s="88"/>
      <c r="IM2555"/>
      <c r="IN2555"/>
      <c r="IO2555"/>
      <c r="IP2555"/>
      <c r="IQ2555"/>
    </row>
    <row r="2556" s="33" customFormat="1" ht="15.75" customHeight="1" spans="1:251">
      <c r="A2556" s="151"/>
      <c r="C2556" s="121"/>
      <c r="D2556" s="116"/>
      <c r="E2556" s="116"/>
      <c r="F2556" s="88"/>
      <c r="IM2556"/>
      <c r="IN2556"/>
      <c r="IO2556"/>
      <c r="IP2556"/>
      <c r="IQ2556"/>
    </row>
    <row r="2557" s="33" customFormat="1" ht="15.75" customHeight="1" spans="1:251">
      <c r="A2557" s="151"/>
      <c r="C2557" s="121"/>
      <c r="D2557" s="116"/>
      <c r="E2557" s="116"/>
      <c r="F2557" s="88"/>
      <c r="IM2557"/>
      <c r="IN2557"/>
      <c r="IO2557"/>
      <c r="IP2557"/>
      <c r="IQ2557"/>
    </row>
    <row r="2558" s="33" customFormat="1" ht="15.75" customHeight="1" spans="1:251">
      <c r="A2558" s="151"/>
      <c r="C2558" s="121"/>
      <c r="D2558" s="116"/>
      <c r="E2558" s="116"/>
      <c r="F2558" s="88"/>
      <c r="IM2558"/>
      <c r="IN2558"/>
      <c r="IO2558"/>
      <c r="IP2558"/>
      <c r="IQ2558"/>
    </row>
    <row r="2559" s="33" customFormat="1" ht="15.75" customHeight="1" spans="1:251">
      <c r="A2559" s="151"/>
      <c r="C2559" s="121"/>
      <c r="D2559" s="116"/>
      <c r="E2559" s="116"/>
      <c r="F2559" s="88"/>
      <c r="IM2559"/>
      <c r="IN2559"/>
      <c r="IO2559"/>
      <c r="IP2559"/>
      <c r="IQ2559"/>
    </row>
    <row r="2560" s="33" customFormat="1" ht="15.75" customHeight="1" spans="1:251">
      <c r="A2560" s="151"/>
      <c r="C2560" s="121"/>
      <c r="D2560" s="116"/>
      <c r="E2560" s="116"/>
      <c r="F2560" s="88"/>
      <c r="IM2560"/>
      <c r="IN2560"/>
      <c r="IO2560"/>
      <c r="IP2560"/>
      <c r="IQ2560"/>
    </row>
    <row r="2561" s="33" customFormat="1" ht="15.75" customHeight="1" spans="1:251">
      <c r="A2561" s="151"/>
      <c r="C2561" s="121"/>
      <c r="D2561" s="116"/>
      <c r="E2561" s="116"/>
      <c r="F2561" s="88"/>
      <c r="IM2561"/>
      <c r="IN2561"/>
      <c r="IO2561"/>
      <c r="IP2561"/>
      <c r="IQ2561"/>
    </row>
    <row r="2562" s="33" customFormat="1" ht="15.75" customHeight="1" spans="1:251">
      <c r="A2562" s="151"/>
      <c r="C2562" s="121"/>
      <c r="D2562" s="116"/>
      <c r="E2562" s="116"/>
      <c r="F2562" s="88"/>
      <c r="IM2562"/>
      <c r="IN2562"/>
      <c r="IO2562"/>
      <c r="IP2562"/>
      <c r="IQ2562"/>
    </row>
    <row r="2563" s="33" customFormat="1" ht="15.75" customHeight="1" spans="1:251">
      <c r="A2563" s="151"/>
      <c r="C2563" s="121"/>
      <c r="D2563" s="116"/>
      <c r="E2563" s="116"/>
      <c r="F2563" s="88"/>
      <c r="IM2563"/>
      <c r="IN2563"/>
      <c r="IO2563"/>
      <c r="IP2563"/>
      <c r="IQ2563"/>
    </row>
    <row r="2564" s="33" customFormat="1" ht="15.75" customHeight="1" spans="1:251">
      <c r="A2564" s="151"/>
      <c r="C2564" s="121"/>
      <c r="D2564" s="116"/>
      <c r="E2564" s="116"/>
      <c r="F2564" s="88"/>
      <c r="IM2564"/>
      <c r="IN2564"/>
      <c r="IO2564"/>
      <c r="IP2564"/>
      <c r="IQ2564"/>
    </row>
    <row r="2565" s="33" customFormat="1" ht="15.75" customHeight="1" spans="1:251">
      <c r="A2565" s="151"/>
      <c r="C2565" s="121"/>
      <c r="D2565" s="116"/>
      <c r="E2565" s="116"/>
      <c r="F2565" s="88"/>
      <c r="IM2565"/>
      <c r="IN2565"/>
      <c r="IO2565"/>
      <c r="IP2565"/>
      <c r="IQ2565"/>
    </row>
    <row r="2566" s="33" customFormat="1" ht="15.75" customHeight="1" spans="1:251">
      <c r="A2566" s="151"/>
      <c r="C2566" s="121"/>
      <c r="D2566" s="116"/>
      <c r="E2566" s="116"/>
      <c r="F2566" s="88"/>
      <c r="IM2566"/>
      <c r="IN2566"/>
      <c r="IO2566"/>
      <c r="IP2566"/>
      <c r="IQ2566"/>
    </row>
    <row r="2567" s="33" customFormat="1" ht="15.75" customHeight="1" spans="1:251">
      <c r="A2567" s="151"/>
      <c r="C2567" s="121"/>
      <c r="D2567" s="116"/>
      <c r="E2567" s="116"/>
      <c r="F2567" s="88"/>
      <c r="IM2567"/>
      <c r="IN2567"/>
      <c r="IO2567"/>
      <c r="IP2567"/>
      <c r="IQ2567"/>
    </row>
    <row r="2568" s="33" customFormat="1" ht="15.75" customHeight="1" spans="1:251">
      <c r="A2568" s="151"/>
      <c r="C2568" s="121"/>
      <c r="D2568" s="116"/>
      <c r="E2568" s="116"/>
      <c r="F2568" s="88"/>
      <c r="IM2568"/>
      <c r="IN2568"/>
      <c r="IO2568"/>
      <c r="IP2568"/>
      <c r="IQ2568"/>
    </row>
    <row r="2569" s="33" customFormat="1" ht="15.75" customHeight="1" spans="1:251">
      <c r="A2569" s="151"/>
      <c r="C2569" s="121"/>
      <c r="D2569" s="116"/>
      <c r="E2569" s="116"/>
      <c r="F2569" s="88"/>
      <c r="IM2569"/>
      <c r="IN2569"/>
      <c r="IO2569"/>
      <c r="IP2569"/>
      <c r="IQ2569"/>
    </row>
    <row r="2570" s="33" customFormat="1" ht="15.75" customHeight="1" spans="1:251">
      <c r="A2570" s="151"/>
      <c r="C2570" s="121"/>
      <c r="D2570" s="116"/>
      <c r="E2570" s="116"/>
      <c r="F2570" s="88"/>
      <c r="IM2570"/>
      <c r="IN2570"/>
      <c r="IO2570"/>
      <c r="IP2570"/>
      <c r="IQ2570"/>
    </row>
    <row r="2571" s="33" customFormat="1" ht="15.75" customHeight="1" spans="1:251">
      <c r="A2571" s="151"/>
      <c r="C2571" s="121"/>
      <c r="D2571" s="116"/>
      <c r="E2571" s="116"/>
      <c r="F2571" s="88"/>
      <c r="IM2571"/>
      <c r="IN2571"/>
      <c r="IO2571"/>
      <c r="IP2571"/>
      <c r="IQ2571"/>
    </row>
    <row r="2572" s="33" customFormat="1" ht="15.75" customHeight="1" spans="1:251">
      <c r="A2572" s="151"/>
      <c r="C2572" s="121"/>
      <c r="D2572" s="116"/>
      <c r="E2572" s="116"/>
      <c r="F2572" s="88"/>
      <c r="IM2572"/>
      <c r="IN2572"/>
      <c r="IO2572"/>
      <c r="IP2572"/>
      <c r="IQ2572"/>
    </row>
    <row r="2573" s="33" customFormat="1" ht="15.75" customHeight="1" spans="1:251">
      <c r="A2573" s="151"/>
      <c r="C2573" s="121"/>
      <c r="D2573" s="116"/>
      <c r="E2573" s="116"/>
      <c r="F2573" s="88"/>
      <c r="IM2573"/>
      <c r="IN2573"/>
      <c r="IO2573"/>
      <c r="IP2573"/>
      <c r="IQ2573"/>
    </row>
    <row r="2574" s="33" customFormat="1" ht="15.75" customHeight="1" spans="1:251">
      <c r="A2574" s="151"/>
      <c r="C2574" s="121"/>
      <c r="D2574" s="116"/>
      <c r="E2574" s="116"/>
      <c r="F2574" s="88"/>
      <c r="IM2574"/>
      <c r="IN2574"/>
      <c r="IO2574"/>
      <c r="IP2574"/>
      <c r="IQ2574"/>
    </row>
    <row r="2575" s="33" customFormat="1" ht="15.75" customHeight="1" spans="1:251">
      <c r="A2575" s="151"/>
      <c r="C2575" s="121"/>
      <c r="D2575" s="116"/>
      <c r="E2575" s="116"/>
      <c r="F2575" s="88"/>
      <c r="IM2575"/>
      <c r="IN2575"/>
      <c r="IO2575"/>
      <c r="IP2575"/>
      <c r="IQ2575"/>
    </row>
    <row r="2576" s="33" customFormat="1" ht="15.75" customHeight="1" spans="1:251">
      <c r="A2576" s="151"/>
      <c r="C2576" s="121"/>
      <c r="D2576" s="116"/>
      <c r="E2576" s="116"/>
      <c r="F2576" s="88"/>
      <c r="IM2576"/>
      <c r="IN2576"/>
      <c r="IO2576"/>
      <c r="IP2576"/>
      <c r="IQ2576"/>
    </row>
    <row r="2577" s="33" customFormat="1" ht="15.75" customHeight="1" spans="1:251">
      <c r="A2577" s="151"/>
      <c r="C2577" s="121"/>
      <c r="D2577" s="116"/>
      <c r="E2577" s="116"/>
      <c r="F2577" s="88"/>
      <c r="IM2577"/>
      <c r="IN2577"/>
      <c r="IO2577"/>
      <c r="IP2577"/>
      <c r="IQ2577"/>
    </row>
    <row r="2578" s="33" customFormat="1" ht="15.75" customHeight="1" spans="1:251">
      <c r="A2578" s="151"/>
      <c r="C2578" s="121"/>
      <c r="D2578" s="116"/>
      <c r="E2578" s="116"/>
      <c r="F2578" s="88"/>
      <c r="IM2578"/>
      <c r="IN2578"/>
      <c r="IO2578"/>
      <c r="IP2578"/>
      <c r="IQ2578"/>
    </row>
    <row r="2579" s="33" customFormat="1" ht="15.75" customHeight="1" spans="1:251">
      <c r="A2579" s="151"/>
      <c r="C2579" s="121"/>
      <c r="D2579" s="116"/>
      <c r="E2579" s="116"/>
      <c r="F2579" s="88"/>
      <c r="IM2579"/>
      <c r="IN2579"/>
      <c r="IO2579"/>
      <c r="IP2579"/>
      <c r="IQ2579"/>
    </row>
    <row r="2580" s="33" customFormat="1" ht="15.75" customHeight="1" spans="1:251">
      <c r="A2580" s="151"/>
      <c r="C2580" s="121"/>
      <c r="D2580" s="116"/>
      <c r="E2580" s="116"/>
      <c r="F2580" s="88"/>
      <c r="IM2580"/>
      <c r="IN2580"/>
      <c r="IO2580"/>
      <c r="IP2580"/>
      <c r="IQ2580"/>
    </row>
    <row r="2581" s="33" customFormat="1" ht="15.75" customHeight="1" spans="1:251">
      <c r="A2581" s="151"/>
      <c r="C2581" s="121"/>
      <c r="D2581" s="116"/>
      <c r="E2581" s="116"/>
      <c r="F2581" s="88"/>
      <c r="IM2581"/>
      <c r="IN2581"/>
      <c r="IO2581"/>
      <c r="IP2581"/>
      <c r="IQ2581"/>
    </row>
    <row r="2582" s="33" customFormat="1" ht="15.75" customHeight="1" spans="1:251">
      <c r="A2582" s="151"/>
      <c r="C2582" s="121"/>
      <c r="D2582" s="116"/>
      <c r="E2582" s="116"/>
      <c r="F2582" s="88"/>
      <c r="IM2582"/>
      <c r="IN2582"/>
      <c r="IO2582"/>
      <c r="IP2582"/>
      <c r="IQ2582"/>
    </row>
    <row r="2583" s="33" customFormat="1" ht="15.75" customHeight="1" spans="1:251">
      <c r="A2583" s="151"/>
      <c r="C2583" s="121"/>
      <c r="D2583" s="116"/>
      <c r="E2583" s="116"/>
      <c r="F2583" s="88"/>
      <c r="IM2583"/>
      <c r="IN2583"/>
      <c r="IO2583"/>
      <c r="IP2583"/>
      <c r="IQ2583"/>
    </row>
    <row r="2584" s="33" customFormat="1" ht="15.75" customHeight="1" spans="1:251">
      <c r="A2584" s="151"/>
      <c r="C2584" s="121"/>
      <c r="D2584" s="116"/>
      <c r="E2584" s="116"/>
      <c r="F2584" s="88"/>
      <c r="IM2584"/>
      <c r="IN2584"/>
      <c r="IO2584"/>
      <c r="IP2584"/>
      <c r="IQ2584"/>
    </row>
    <row r="2585" s="33" customFormat="1" ht="15.75" customHeight="1" spans="1:251">
      <c r="A2585" s="151"/>
      <c r="C2585" s="121"/>
      <c r="D2585" s="116"/>
      <c r="E2585" s="116"/>
      <c r="F2585" s="88"/>
      <c r="IM2585"/>
      <c r="IN2585"/>
      <c r="IO2585"/>
      <c r="IP2585"/>
      <c r="IQ2585"/>
    </row>
    <row r="2586" s="33" customFormat="1" ht="15.75" customHeight="1" spans="1:251">
      <c r="A2586" s="151"/>
      <c r="C2586" s="121"/>
      <c r="D2586" s="116"/>
      <c r="E2586" s="116"/>
      <c r="F2586" s="88"/>
      <c r="IM2586"/>
      <c r="IN2586"/>
      <c r="IO2586"/>
      <c r="IP2586"/>
      <c r="IQ2586"/>
    </row>
    <row r="2587" s="33" customFormat="1" ht="15.75" customHeight="1" spans="1:251">
      <c r="A2587" s="151"/>
      <c r="C2587" s="121"/>
      <c r="D2587" s="116"/>
      <c r="E2587" s="116"/>
      <c r="F2587" s="88"/>
      <c r="IM2587"/>
      <c r="IN2587"/>
      <c r="IO2587"/>
      <c r="IP2587"/>
      <c r="IQ2587"/>
    </row>
    <row r="2588" s="33" customFormat="1" ht="15.75" customHeight="1" spans="1:251">
      <c r="A2588" s="151"/>
      <c r="C2588" s="121"/>
      <c r="D2588" s="116"/>
      <c r="E2588" s="116"/>
      <c r="F2588" s="88"/>
      <c r="IM2588"/>
      <c r="IN2588"/>
      <c r="IO2588"/>
      <c r="IP2588"/>
      <c r="IQ2588"/>
    </row>
    <row r="2589" s="33" customFormat="1" ht="15.75" customHeight="1" spans="1:251">
      <c r="A2589" s="151"/>
      <c r="C2589" s="121"/>
      <c r="D2589" s="116"/>
      <c r="E2589" s="116"/>
      <c r="F2589" s="88"/>
      <c r="IM2589"/>
      <c r="IN2589"/>
      <c r="IO2589"/>
      <c r="IP2589"/>
      <c r="IQ2589"/>
    </row>
    <row r="2590" s="33" customFormat="1" ht="15.75" customHeight="1" spans="1:251">
      <c r="A2590" s="151"/>
      <c r="C2590" s="121"/>
      <c r="D2590" s="116"/>
      <c r="E2590" s="116"/>
      <c r="F2590" s="88"/>
      <c r="IM2590"/>
      <c r="IN2590"/>
      <c r="IO2590"/>
      <c r="IP2590"/>
      <c r="IQ2590"/>
    </row>
    <row r="2591" s="33" customFormat="1" ht="15.75" customHeight="1" spans="1:251">
      <c r="A2591" s="151"/>
      <c r="C2591" s="121"/>
      <c r="D2591" s="116"/>
      <c r="E2591" s="116"/>
      <c r="F2591" s="88"/>
      <c r="IM2591"/>
      <c r="IN2591"/>
      <c r="IO2591"/>
      <c r="IP2591"/>
      <c r="IQ2591"/>
    </row>
    <row r="2592" s="33" customFormat="1" ht="15.75" customHeight="1" spans="1:251">
      <c r="A2592" s="151"/>
      <c r="C2592" s="121"/>
      <c r="D2592" s="116"/>
      <c r="E2592" s="116"/>
      <c r="F2592" s="88"/>
      <c r="IM2592"/>
      <c r="IN2592"/>
      <c r="IO2592"/>
      <c r="IP2592"/>
      <c r="IQ2592"/>
    </row>
    <row r="2593" s="33" customFormat="1" ht="15.75" customHeight="1" spans="1:251">
      <c r="A2593" s="151"/>
      <c r="C2593" s="121"/>
      <c r="D2593" s="116"/>
      <c r="E2593" s="116"/>
      <c r="F2593" s="88"/>
      <c r="IM2593"/>
      <c r="IN2593"/>
      <c r="IO2593"/>
      <c r="IP2593"/>
      <c r="IQ2593"/>
    </row>
    <row r="2594" s="33" customFormat="1" ht="15.75" customHeight="1" spans="1:251">
      <c r="A2594" s="151"/>
      <c r="C2594" s="121"/>
      <c r="D2594" s="116"/>
      <c r="E2594" s="116"/>
      <c r="F2594" s="88"/>
      <c r="IM2594"/>
      <c r="IN2594"/>
      <c r="IO2594"/>
      <c r="IP2594"/>
      <c r="IQ2594"/>
    </row>
    <row r="2595" s="33" customFormat="1" ht="15.75" customHeight="1" spans="1:251">
      <c r="A2595" s="151"/>
      <c r="C2595" s="121"/>
      <c r="D2595" s="116"/>
      <c r="E2595" s="116"/>
      <c r="F2595" s="88"/>
      <c r="IM2595"/>
      <c r="IN2595"/>
      <c r="IO2595"/>
      <c r="IP2595"/>
      <c r="IQ2595"/>
    </row>
    <row r="2596" s="33" customFormat="1" ht="15.75" customHeight="1" spans="1:251">
      <c r="A2596" s="151"/>
      <c r="C2596" s="121"/>
      <c r="D2596" s="116"/>
      <c r="E2596" s="116"/>
      <c r="F2596" s="88"/>
      <c r="IM2596"/>
      <c r="IN2596"/>
      <c r="IO2596"/>
      <c r="IP2596"/>
      <c r="IQ2596"/>
    </row>
    <row r="2597" s="33" customFormat="1" ht="15.75" customHeight="1" spans="1:251">
      <c r="A2597" s="151"/>
      <c r="C2597" s="121"/>
      <c r="D2597" s="116"/>
      <c r="E2597" s="116"/>
      <c r="F2597" s="88"/>
      <c r="IM2597"/>
      <c r="IN2597"/>
      <c r="IO2597"/>
      <c r="IP2597"/>
      <c r="IQ2597"/>
    </row>
    <row r="2598" s="33" customFormat="1" ht="15.75" customHeight="1" spans="1:251">
      <c r="A2598" s="151"/>
      <c r="C2598" s="121"/>
      <c r="D2598" s="116"/>
      <c r="E2598" s="116"/>
      <c r="F2598" s="88"/>
      <c r="IM2598"/>
      <c r="IN2598"/>
      <c r="IO2598"/>
      <c r="IP2598"/>
      <c r="IQ2598"/>
    </row>
    <row r="2599" s="33" customFormat="1" ht="15.75" customHeight="1" spans="1:251">
      <c r="A2599" s="151"/>
      <c r="C2599" s="121"/>
      <c r="D2599" s="116"/>
      <c r="E2599" s="116"/>
      <c r="F2599" s="88"/>
      <c r="IM2599"/>
      <c r="IN2599"/>
      <c r="IO2599"/>
      <c r="IP2599"/>
      <c r="IQ2599"/>
    </row>
    <row r="2600" s="33" customFormat="1" ht="15.75" customHeight="1" spans="1:251">
      <c r="A2600" s="151"/>
      <c r="C2600" s="121"/>
      <c r="D2600" s="116"/>
      <c r="E2600" s="116"/>
      <c r="F2600" s="88"/>
      <c r="IM2600"/>
      <c r="IN2600"/>
      <c r="IO2600"/>
      <c r="IP2600"/>
      <c r="IQ2600"/>
    </row>
    <row r="2601" s="33" customFormat="1" ht="15.75" customHeight="1" spans="1:251">
      <c r="A2601" s="151"/>
      <c r="C2601" s="121"/>
      <c r="D2601" s="116"/>
      <c r="E2601" s="116"/>
      <c r="F2601" s="88"/>
      <c r="IM2601"/>
      <c r="IN2601"/>
      <c r="IO2601"/>
      <c r="IP2601"/>
      <c r="IQ2601"/>
    </row>
    <row r="2602" s="33" customFormat="1" ht="15.75" customHeight="1" spans="1:251">
      <c r="A2602" s="151"/>
      <c r="C2602" s="121"/>
      <c r="D2602" s="116"/>
      <c r="E2602" s="116"/>
      <c r="F2602" s="88"/>
      <c r="IM2602"/>
      <c r="IN2602"/>
      <c r="IO2602"/>
      <c r="IP2602"/>
      <c r="IQ2602"/>
    </row>
    <row r="2603" s="33" customFormat="1" ht="15.75" customHeight="1" spans="1:251">
      <c r="A2603" s="151"/>
      <c r="C2603" s="121"/>
      <c r="D2603" s="116"/>
      <c r="E2603" s="116"/>
      <c r="F2603" s="88"/>
      <c r="IM2603"/>
      <c r="IN2603"/>
      <c r="IO2603"/>
      <c r="IP2603"/>
      <c r="IQ2603"/>
    </row>
    <row r="2604" s="33" customFormat="1" ht="15.75" customHeight="1" spans="1:251">
      <c r="A2604" s="151"/>
      <c r="C2604" s="121"/>
      <c r="D2604" s="116"/>
      <c r="E2604" s="116"/>
      <c r="F2604" s="88"/>
      <c r="IM2604"/>
      <c r="IN2604"/>
      <c r="IO2604"/>
      <c r="IP2604"/>
      <c r="IQ2604"/>
    </row>
    <row r="2605" s="33" customFormat="1" ht="15.75" customHeight="1" spans="1:251">
      <c r="A2605" s="151"/>
      <c r="C2605" s="121"/>
      <c r="D2605" s="116"/>
      <c r="E2605" s="116"/>
      <c r="F2605" s="88"/>
      <c r="IM2605"/>
      <c r="IN2605"/>
      <c r="IO2605"/>
      <c r="IP2605"/>
      <c r="IQ2605"/>
    </row>
    <row r="2606" s="33" customFormat="1" ht="15.75" customHeight="1" spans="1:251">
      <c r="A2606" s="151"/>
      <c r="C2606" s="121"/>
      <c r="D2606" s="116"/>
      <c r="E2606" s="116"/>
      <c r="F2606" s="88"/>
      <c r="IM2606"/>
      <c r="IN2606"/>
      <c r="IO2606"/>
      <c r="IP2606"/>
      <c r="IQ2606"/>
    </row>
    <row r="2607" s="33" customFormat="1" ht="15.75" customHeight="1" spans="1:251">
      <c r="A2607" s="151"/>
      <c r="C2607" s="121"/>
      <c r="D2607" s="116"/>
      <c r="E2607" s="116"/>
      <c r="F2607" s="88"/>
      <c r="IM2607"/>
      <c r="IN2607"/>
      <c r="IO2607"/>
      <c r="IP2607"/>
      <c r="IQ2607"/>
    </row>
    <row r="2608" s="33" customFormat="1" ht="15.75" customHeight="1" spans="1:251">
      <c r="A2608" s="151"/>
      <c r="C2608" s="121"/>
      <c r="D2608" s="116"/>
      <c r="E2608" s="116"/>
      <c r="F2608" s="88"/>
      <c r="IM2608"/>
      <c r="IN2608"/>
      <c r="IO2608"/>
      <c r="IP2608"/>
      <c r="IQ2608"/>
    </row>
    <row r="2609" s="33" customFormat="1" ht="15.75" customHeight="1" spans="1:251">
      <c r="A2609" s="151"/>
      <c r="C2609" s="121"/>
      <c r="D2609" s="116"/>
      <c r="E2609" s="116"/>
      <c r="F2609" s="88"/>
      <c r="IM2609"/>
      <c r="IN2609"/>
      <c r="IO2609"/>
      <c r="IP2609"/>
      <c r="IQ2609"/>
    </row>
    <row r="2610" s="33" customFormat="1" ht="15.75" customHeight="1" spans="1:251">
      <c r="A2610" s="151"/>
      <c r="C2610" s="121"/>
      <c r="D2610" s="116"/>
      <c r="E2610" s="116"/>
      <c r="F2610" s="88"/>
      <c r="IM2610"/>
      <c r="IN2610"/>
      <c r="IO2610"/>
      <c r="IP2610"/>
      <c r="IQ2610"/>
    </row>
    <row r="2611" s="33" customFormat="1" ht="15.75" customHeight="1" spans="1:251">
      <c r="A2611" s="151"/>
      <c r="C2611" s="121"/>
      <c r="D2611" s="116"/>
      <c r="E2611" s="116"/>
      <c r="F2611" s="88"/>
      <c r="IM2611"/>
      <c r="IN2611"/>
      <c r="IO2611"/>
      <c r="IP2611"/>
      <c r="IQ2611"/>
    </row>
    <row r="2612" s="33" customFormat="1" ht="15.75" customHeight="1" spans="1:251">
      <c r="A2612" s="151"/>
      <c r="C2612" s="121"/>
      <c r="D2612" s="116"/>
      <c r="E2612" s="116"/>
      <c r="F2612" s="88"/>
      <c r="IM2612"/>
      <c r="IN2612"/>
      <c r="IO2612"/>
      <c r="IP2612"/>
      <c r="IQ2612"/>
    </row>
    <row r="2613" s="33" customFormat="1" ht="15.75" customHeight="1" spans="1:251">
      <c r="A2613" s="151"/>
      <c r="C2613" s="121"/>
      <c r="D2613" s="116"/>
      <c r="E2613" s="116"/>
      <c r="F2613" s="88"/>
      <c r="IM2613"/>
      <c r="IN2613"/>
      <c r="IO2613"/>
      <c r="IP2613"/>
      <c r="IQ2613"/>
    </row>
    <row r="2614" s="33" customFormat="1" ht="15.75" customHeight="1" spans="1:251">
      <c r="A2614" s="151"/>
      <c r="C2614" s="121"/>
      <c r="D2614" s="116"/>
      <c r="E2614" s="116"/>
      <c r="F2614" s="88"/>
      <c r="IM2614"/>
      <c r="IN2614"/>
      <c r="IO2614"/>
      <c r="IP2614"/>
      <c r="IQ2614"/>
    </row>
    <row r="2615" s="33" customFormat="1" ht="15.75" customHeight="1" spans="1:251">
      <c r="A2615" s="151"/>
      <c r="C2615" s="121"/>
      <c r="D2615" s="116"/>
      <c r="E2615" s="116"/>
      <c r="F2615" s="88"/>
      <c r="IM2615"/>
      <c r="IN2615"/>
      <c r="IO2615"/>
      <c r="IP2615"/>
      <c r="IQ2615"/>
    </row>
    <row r="2616" s="33" customFormat="1" ht="15.75" customHeight="1" spans="1:251">
      <c r="A2616" s="151"/>
      <c r="C2616" s="121"/>
      <c r="D2616" s="116"/>
      <c r="E2616" s="116"/>
      <c r="F2616" s="88"/>
      <c r="IM2616"/>
      <c r="IN2616"/>
      <c r="IO2616"/>
      <c r="IP2616"/>
      <c r="IQ2616"/>
    </row>
    <row r="2617" s="33" customFormat="1" ht="15.75" customHeight="1" spans="1:251">
      <c r="A2617" s="151"/>
      <c r="C2617" s="121"/>
      <c r="D2617" s="116"/>
      <c r="E2617" s="116"/>
      <c r="F2617" s="88"/>
      <c r="IM2617"/>
      <c r="IN2617"/>
      <c r="IO2617"/>
      <c r="IP2617"/>
      <c r="IQ2617"/>
    </row>
    <row r="2618" s="33" customFormat="1" ht="15.75" customHeight="1" spans="1:251">
      <c r="A2618" s="151"/>
      <c r="C2618" s="121"/>
      <c r="D2618" s="116"/>
      <c r="E2618" s="116"/>
      <c r="F2618" s="88"/>
      <c r="IM2618"/>
      <c r="IN2618"/>
      <c r="IO2618"/>
      <c r="IP2618"/>
      <c r="IQ2618"/>
    </row>
    <row r="2619" s="33" customFormat="1" ht="15.75" customHeight="1" spans="1:251">
      <c r="A2619" s="151"/>
      <c r="C2619" s="121"/>
      <c r="D2619" s="116"/>
      <c r="E2619" s="116"/>
      <c r="F2619" s="88"/>
      <c r="IM2619"/>
      <c r="IN2619"/>
      <c r="IO2619"/>
      <c r="IP2619"/>
      <c r="IQ2619"/>
    </row>
    <row r="2620" s="33" customFormat="1" ht="15.75" customHeight="1" spans="1:251">
      <c r="A2620" s="151"/>
      <c r="C2620" s="121"/>
      <c r="D2620" s="116"/>
      <c r="E2620" s="116"/>
      <c r="F2620" s="88"/>
      <c r="IM2620"/>
      <c r="IN2620"/>
      <c r="IO2620"/>
      <c r="IP2620"/>
      <c r="IQ2620"/>
    </row>
    <row r="2621" s="33" customFormat="1" ht="15.75" customHeight="1" spans="1:251">
      <c r="A2621" s="151"/>
      <c r="C2621" s="121"/>
      <c r="D2621" s="116"/>
      <c r="E2621" s="116"/>
      <c r="F2621" s="88"/>
      <c r="IM2621"/>
      <c r="IN2621"/>
      <c r="IO2621"/>
      <c r="IP2621"/>
      <c r="IQ2621"/>
    </row>
    <row r="2622" s="33" customFormat="1" ht="15.75" customHeight="1" spans="1:251">
      <c r="A2622" s="151"/>
      <c r="C2622" s="121"/>
      <c r="D2622" s="116"/>
      <c r="E2622" s="116"/>
      <c r="F2622" s="88"/>
      <c r="IM2622"/>
      <c r="IN2622"/>
      <c r="IO2622"/>
      <c r="IP2622"/>
      <c r="IQ2622"/>
    </row>
    <row r="2623" s="33" customFormat="1" ht="15.75" customHeight="1" spans="1:251">
      <c r="A2623" s="151"/>
      <c r="C2623" s="121"/>
      <c r="D2623" s="116"/>
      <c r="E2623" s="116"/>
      <c r="F2623" s="88"/>
      <c r="IM2623"/>
      <c r="IN2623"/>
      <c r="IO2623"/>
      <c r="IP2623"/>
      <c r="IQ2623"/>
    </row>
    <row r="2624" s="33" customFormat="1" ht="15.75" customHeight="1" spans="1:251">
      <c r="A2624" s="151"/>
      <c r="C2624" s="121"/>
      <c r="D2624" s="116"/>
      <c r="E2624" s="116"/>
      <c r="F2624" s="88"/>
      <c r="IM2624"/>
      <c r="IN2624"/>
      <c r="IO2624"/>
      <c r="IP2624"/>
      <c r="IQ2624"/>
    </row>
    <row r="2625" s="33" customFormat="1" ht="15.75" customHeight="1" spans="1:251">
      <c r="A2625" s="151"/>
      <c r="C2625" s="121"/>
      <c r="D2625" s="116"/>
      <c r="E2625" s="116"/>
      <c r="F2625" s="88"/>
      <c r="IM2625"/>
      <c r="IN2625"/>
      <c r="IO2625"/>
      <c r="IP2625"/>
      <c r="IQ2625"/>
    </row>
    <row r="2626" s="33" customFormat="1" ht="15.75" customHeight="1" spans="1:251">
      <c r="A2626" s="151"/>
      <c r="C2626" s="121"/>
      <c r="D2626" s="116"/>
      <c r="E2626" s="116"/>
      <c r="F2626" s="88"/>
      <c r="IM2626"/>
      <c r="IN2626"/>
      <c r="IO2626"/>
      <c r="IP2626"/>
      <c r="IQ2626"/>
    </row>
    <row r="2627" s="33" customFormat="1" ht="15.75" customHeight="1" spans="1:251">
      <c r="A2627" s="151"/>
      <c r="C2627" s="121"/>
      <c r="D2627" s="116"/>
      <c r="E2627" s="116"/>
      <c r="F2627" s="88"/>
      <c r="IM2627"/>
      <c r="IN2627"/>
      <c r="IO2627"/>
      <c r="IP2627"/>
      <c r="IQ2627"/>
    </row>
    <row r="2628" s="33" customFormat="1" ht="15.75" customHeight="1" spans="1:251">
      <c r="A2628" s="151"/>
      <c r="C2628" s="121"/>
      <c r="D2628" s="116"/>
      <c r="E2628" s="116"/>
      <c r="F2628" s="88"/>
      <c r="IM2628"/>
      <c r="IN2628"/>
      <c r="IO2628"/>
      <c r="IP2628"/>
      <c r="IQ2628"/>
    </row>
    <row r="2629" s="33" customFormat="1" ht="15.75" customHeight="1" spans="1:251">
      <c r="A2629" s="151"/>
      <c r="C2629" s="121"/>
      <c r="D2629" s="116"/>
      <c r="E2629" s="116"/>
      <c r="F2629" s="88"/>
      <c r="IM2629"/>
      <c r="IN2629"/>
      <c r="IO2629"/>
      <c r="IP2629"/>
      <c r="IQ2629"/>
    </row>
    <row r="2630" s="33" customFormat="1" ht="15.75" customHeight="1" spans="1:251">
      <c r="A2630" s="151"/>
      <c r="C2630" s="121"/>
      <c r="D2630" s="116"/>
      <c r="E2630" s="116"/>
      <c r="F2630" s="88"/>
      <c r="IM2630"/>
      <c r="IN2630"/>
      <c r="IO2630"/>
      <c r="IP2630"/>
      <c r="IQ2630"/>
    </row>
    <row r="2631" s="33" customFormat="1" ht="15.75" customHeight="1" spans="1:251">
      <c r="A2631" s="151"/>
      <c r="C2631" s="121"/>
      <c r="D2631" s="116"/>
      <c r="E2631" s="116"/>
      <c r="F2631" s="88"/>
      <c r="IM2631"/>
      <c r="IN2631"/>
      <c r="IO2631"/>
      <c r="IP2631"/>
      <c r="IQ2631"/>
    </row>
    <row r="2632" s="33" customFormat="1" ht="15.75" customHeight="1" spans="1:251">
      <c r="A2632" s="151"/>
      <c r="C2632" s="121"/>
      <c r="D2632" s="116"/>
      <c r="E2632" s="116"/>
      <c r="F2632" s="88"/>
      <c r="IM2632"/>
      <c r="IN2632"/>
      <c r="IO2632"/>
      <c r="IP2632"/>
      <c r="IQ2632"/>
    </row>
    <row r="2633" s="33" customFormat="1" ht="15.75" customHeight="1" spans="1:251">
      <c r="A2633" s="151"/>
      <c r="C2633" s="121"/>
      <c r="D2633" s="116"/>
      <c r="E2633" s="116"/>
      <c r="F2633" s="88"/>
      <c r="IM2633"/>
      <c r="IN2633"/>
      <c r="IO2633"/>
      <c r="IP2633"/>
      <c r="IQ2633"/>
    </row>
    <row r="2634" s="33" customFormat="1" ht="15.75" customHeight="1" spans="1:251">
      <c r="A2634" s="151"/>
      <c r="C2634" s="121"/>
      <c r="D2634" s="116"/>
      <c r="E2634" s="116"/>
      <c r="F2634" s="88"/>
      <c r="IM2634"/>
      <c r="IN2634"/>
      <c r="IO2634"/>
      <c r="IP2634"/>
      <c r="IQ2634"/>
    </row>
    <row r="2635" s="33" customFormat="1" ht="15.75" customHeight="1" spans="1:251">
      <c r="A2635" s="151"/>
      <c r="C2635" s="121"/>
      <c r="D2635" s="116"/>
      <c r="E2635" s="116"/>
      <c r="F2635" s="88"/>
      <c r="IM2635"/>
      <c r="IN2635"/>
      <c r="IO2635"/>
      <c r="IP2635"/>
      <c r="IQ2635"/>
    </row>
    <row r="2636" s="33" customFormat="1" ht="15.75" customHeight="1" spans="1:251">
      <c r="A2636" s="151"/>
      <c r="C2636" s="121"/>
      <c r="D2636" s="116"/>
      <c r="E2636" s="116"/>
      <c r="F2636" s="88"/>
      <c r="IM2636"/>
      <c r="IN2636"/>
      <c r="IO2636"/>
      <c r="IP2636"/>
      <c r="IQ2636"/>
    </row>
    <row r="2637" s="33" customFormat="1" ht="15.75" customHeight="1" spans="1:251">
      <c r="A2637" s="151"/>
      <c r="C2637" s="121"/>
      <c r="D2637" s="116"/>
      <c r="E2637" s="116"/>
      <c r="F2637" s="88"/>
      <c r="IM2637"/>
      <c r="IN2637"/>
      <c r="IO2637"/>
      <c r="IP2637"/>
      <c r="IQ2637"/>
    </row>
    <row r="2638" s="33" customFormat="1" ht="15.75" customHeight="1" spans="1:251">
      <c r="A2638" s="151"/>
      <c r="C2638" s="121"/>
      <c r="D2638" s="116"/>
      <c r="E2638" s="116"/>
      <c r="F2638" s="88"/>
      <c r="IM2638"/>
      <c r="IN2638"/>
      <c r="IO2638"/>
      <c r="IP2638"/>
      <c r="IQ2638"/>
    </row>
    <row r="2639" s="33" customFormat="1" ht="15.75" customHeight="1" spans="1:251">
      <c r="A2639" s="151"/>
      <c r="C2639" s="121"/>
      <c r="D2639" s="116"/>
      <c r="E2639" s="116"/>
      <c r="F2639" s="88"/>
      <c r="IM2639"/>
      <c r="IN2639"/>
      <c r="IO2639"/>
      <c r="IP2639"/>
      <c r="IQ2639"/>
    </row>
    <row r="2640" s="33" customFormat="1" ht="15.75" customHeight="1" spans="1:251">
      <c r="A2640" s="151"/>
      <c r="C2640" s="121"/>
      <c r="D2640" s="116"/>
      <c r="E2640" s="116"/>
      <c r="F2640" s="88"/>
      <c r="IM2640"/>
      <c r="IN2640"/>
      <c r="IO2640"/>
      <c r="IP2640"/>
      <c r="IQ2640"/>
    </row>
    <row r="2641" s="33" customFormat="1" ht="15.75" customHeight="1" spans="1:251">
      <c r="A2641" s="151"/>
      <c r="C2641" s="121"/>
      <c r="D2641" s="116"/>
      <c r="E2641" s="116"/>
      <c r="F2641" s="88"/>
      <c r="IM2641"/>
      <c r="IN2641"/>
      <c r="IO2641"/>
      <c r="IP2641"/>
      <c r="IQ2641"/>
    </row>
    <row r="2642" s="33" customFormat="1" ht="15.75" customHeight="1" spans="1:251">
      <c r="A2642" s="151"/>
      <c r="C2642" s="121"/>
      <c r="D2642" s="116"/>
      <c r="E2642" s="116"/>
      <c r="F2642" s="88"/>
      <c r="IM2642"/>
      <c r="IN2642"/>
      <c r="IO2642"/>
      <c r="IP2642"/>
      <c r="IQ2642"/>
    </row>
    <row r="2643" s="33" customFormat="1" ht="15.75" customHeight="1" spans="1:251">
      <c r="A2643" s="151"/>
      <c r="C2643" s="121"/>
      <c r="D2643" s="116"/>
      <c r="E2643" s="116"/>
      <c r="F2643" s="88"/>
      <c r="IM2643"/>
      <c r="IN2643"/>
      <c r="IO2643"/>
      <c r="IP2643"/>
      <c r="IQ2643"/>
    </row>
    <row r="2644" s="33" customFormat="1" ht="15.75" customHeight="1" spans="1:251">
      <c r="A2644" s="151"/>
      <c r="C2644" s="121"/>
      <c r="D2644" s="116"/>
      <c r="E2644" s="116"/>
      <c r="F2644" s="88"/>
      <c r="IM2644"/>
      <c r="IN2644"/>
      <c r="IO2644"/>
      <c r="IP2644"/>
      <c r="IQ2644"/>
    </row>
    <row r="2645" s="33" customFormat="1" ht="15.75" customHeight="1" spans="1:251">
      <c r="A2645" s="151"/>
      <c r="C2645" s="121"/>
      <c r="D2645" s="116"/>
      <c r="E2645" s="116"/>
      <c r="F2645" s="88"/>
      <c r="IM2645"/>
      <c r="IN2645"/>
      <c r="IO2645"/>
      <c r="IP2645"/>
      <c r="IQ2645"/>
    </row>
    <row r="2646" s="33" customFormat="1" ht="15.75" customHeight="1" spans="1:251">
      <c r="A2646" s="151"/>
      <c r="C2646" s="121"/>
      <c r="D2646" s="116"/>
      <c r="E2646" s="116"/>
      <c r="F2646" s="88"/>
      <c r="IM2646"/>
      <c r="IN2646"/>
      <c r="IO2646"/>
      <c r="IP2646"/>
      <c r="IQ2646"/>
    </row>
    <row r="2647" s="33" customFormat="1" ht="15.75" customHeight="1" spans="1:251">
      <c r="A2647" s="151"/>
      <c r="C2647" s="121"/>
      <c r="D2647" s="116"/>
      <c r="E2647" s="116"/>
      <c r="F2647" s="88"/>
      <c r="IM2647"/>
      <c r="IN2647"/>
      <c r="IO2647"/>
      <c r="IP2647"/>
      <c r="IQ2647"/>
    </row>
    <row r="2648" s="33" customFormat="1" ht="15.75" customHeight="1" spans="1:251">
      <c r="A2648" s="151"/>
      <c r="C2648" s="121"/>
      <c r="D2648" s="116"/>
      <c r="E2648" s="116"/>
      <c r="F2648" s="88"/>
      <c r="IM2648"/>
      <c r="IN2648"/>
      <c r="IO2648"/>
      <c r="IP2648"/>
      <c r="IQ2648"/>
    </row>
    <row r="2649" s="33" customFormat="1" ht="15.75" customHeight="1" spans="1:251">
      <c r="A2649" s="151"/>
      <c r="C2649" s="121"/>
      <c r="D2649" s="116"/>
      <c r="E2649" s="116"/>
      <c r="F2649" s="88"/>
      <c r="IM2649"/>
      <c r="IN2649"/>
      <c r="IO2649"/>
      <c r="IP2649"/>
      <c r="IQ2649"/>
    </row>
    <row r="2650" s="33" customFormat="1" ht="15.75" customHeight="1" spans="1:251">
      <c r="A2650" s="151"/>
      <c r="C2650" s="121"/>
      <c r="D2650" s="116"/>
      <c r="E2650" s="116"/>
      <c r="F2650" s="88"/>
      <c r="IM2650"/>
      <c r="IN2650"/>
      <c r="IO2650"/>
      <c r="IP2650"/>
      <c r="IQ2650"/>
    </row>
    <row r="2651" s="33" customFormat="1" ht="15.75" customHeight="1" spans="1:251">
      <c r="A2651" s="151"/>
      <c r="C2651" s="121"/>
      <c r="D2651" s="116"/>
      <c r="E2651" s="116"/>
      <c r="F2651" s="88"/>
      <c r="IM2651"/>
      <c r="IN2651"/>
      <c r="IO2651"/>
      <c r="IP2651"/>
      <c r="IQ2651"/>
    </row>
    <row r="2652" s="33" customFormat="1" ht="15.75" customHeight="1" spans="1:251">
      <c r="A2652" s="151"/>
      <c r="C2652" s="121"/>
      <c r="D2652" s="116"/>
      <c r="E2652" s="116"/>
      <c r="F2652" s="88"/>
      <c r="IM2652"/>
      <c r="IN2652"/>
      <c r="IO2652"/>
      <c r="IP2652"/>
      <c r="IQ2652"/>
    </row>
    <row r="2653" s="33" customFormat="1" ht="15.75" customHeight="1" spans="1:251">
      <c r="A2653" s="151"/>
      <c r="C2653" s="121"/>
      <c r="D2653" s="116"/>
      <c r="E2653" s="116"/>
      <c r="F2653" s="88"/>
      <c r="IM2653"/>
      <c r="IN2653"/>
      <c r="IO2653"/>
      <c r="IP2653"/>
      <c r="IQ2653"/>
    </row>
    <row r="2654" s="33" customFormat="1" ht="15.75" customHeight="1" spans="1:251">
      <c r="A2654" s="151"/>
      <c r="C2654" s="121"/>
      <c r="D2654" s="116"/>
      <c r="E2654" s="116"/>
      <c r="F2654" s="88"/>
      <c r="IM2654"/>
      <c r="IN2654"/>
      <c r="IO2654"/>
      <c r="IP2654"/>
      <c r="IQ2654"/>
    </row>
    <row r="2655" s="33" customFormat="1" ht="15.75" customHeight="1" spans="1:251">
      <c r="A2655" s="151"/>
      <c r="C2655" s="121"/>
      <c r="D2655" s="116"/>
      <c r="E2655" s="116"/>
      <c r="F2655" s="88"/>
      <c r="IM2655"/>
      <c r="IN2655"/>
      <c r="IO2655"/>
      <c r="IP2655"/>
      <c r="IQ2655"/>
    </row>
    <row r="2656" s="33" customFormat="1" ht="15.75" customHeight="1" spans="1:251">
      <c r="A2656" s="151"/>
      <c r="C2656" s="121"/>
      <c r="D2656" s="116"/>
      <c r="E2656" s="116"/>
      <c r="F2656" s="88"/>
      <c r="IM2656"/>
      <c r="IN2656"/>
      <c r="IO2656"/>
      <c r="IP2656"/>
      <c r="IQ2656"/>
    </row>
    <row r="2657" s="33" customFormat="1" ht="15.75" customHeight="1" spans="1:251">
      <c r="A2657" s="151"/>
      <c r="C2657" s="121"/>
      <c r="D2657" s="116"/>
      <c r="E2657" s="116"/>
      <c r="F2657" s="88"/>
      <c r="IM2657"/>
      <c r="IN2657"/>
      <c r="IO2657"/>
      <c r="IP2657"/>
      <c r="IQ2657"/>
    </row>
    <row r="2658" s="33" customFormat="1" ht="15.75" customHeight="1" spans="1:251">
      <c r="A2658" s="151"/>
      <c r="C2658" s="121"/>
      <c r="D2658" s="116"/>
      <c r="E2658" s="116"/>
      <c r="F2658" s="88"/>
      <c r="IM2658"/>
      <c r="IN2658"/>
      <c r="IO2658"/>
      <c r="IP2658"/>
      <c r="IQ2658"/>
    </row>
    <row r="2659" s="33" customFormat="1" ht="15.75" customHeight="1" spans="1:251">
      <c r="A2659" s="151"/>
      <c r="C2659" s="121"/>
      <c r="D2659" s="116"/>
      <c r="E2659" s="116"/>
      <c r="F2659" s="88"/>
      <c r="IM2659"/>
      <c r="IN2659"/>
      <c r="IO2659"/>
      <c r="IP2659"/>
      <c r="IQ2659"/>
    </row>
    <row r="2660" s="33" customFormat="1" ht="15.75" customHeight="1" spans="1:251">
      <c r="A2660" s="151"/>
      <c r="C2660" s="121"/>
      <c r="D2660" s="116"/>
      <c r="E2660" s="116"/>
      <c r="F2660" s="88"/>
      <c r="IM2660"/>
      <c r="IN2660"/>
      <c r="IO2660"/>
      <c r="IP2660"/>
      <c r="IQ2660"/>
    </row>
    <row r="2661" s="33" customFormat="1" ht="15.75" customHeight="1" spans="1:251">
      <c r="A2661" s="151"/>
      <c r="C2661" s="121"/>
      <c r="D2661" s="116"/>
      <c r="E2661" s="116"/>
      <c r="F2661" s="88"/>
      <c r="IM2661"/>
      <c r="IN2661"/>
      <c r="IO2661"/>
      <c r="IP2661"/>
      <c r="IQ2661"/>
    </row>
    <row r="2662" s="33" customFormat="1" ht="15.75" customHeight="1" spans="1:251">
      <c r="A2662" s="151"/>
      <c r="C2662" s="121"/>
      <c r="D2662" s="116"/>
      <c r="E2662" s="116"/>
      <c r="F2662" s="88"/>
      <c r="IM2662"/>
      <c r="IN2662"/>
      <c r="IO2662"/>
      <c r="IP2662"/>
      <c r="IQ2662"/>
    </row>
    <row r="2663" s="33" customFormat="1" ht="15.75" customHeight="1" spans="1:251">
      <c r="A2663" s="151"/>
      <c r="C2663" s="121"/>
      <c r="D2663" s="116"/>
      <c r="E2663" s="116"/>
      <c r="F2663" s="88"/>
      <c r="IM2663"/>
      <c r="IN2663"/>
      <c r="IO2663"/>
      <c r="IP2663"/>
      <c r="IQ2663"/>
    </row>
    <row r="2664" s="33" customFormat="1" ht="15.75" customHeight="1" spans="1:251">
      <c r="A2664" s="151"/>
      <c r="C2664" s="121"/>
      <c r="D2664" s="116"/>
      <c r="E2664" s="116"/>
      <c r="F2664" s="88"/>
      <c r="IM2664"/>
      <c r="IN2664"/>
      <c r="IO2664"/>
      <c r="IP2664"/>
      <c r="IQ2664"/>
    </row>
    <row r="2665" s="33" customFormat="1" ht="15.75" customHeight="1" spans="1:251">
      <c r="A2665" s="151"/>
      <c r="C2665" s="121"/>
      <c r="D2665" s="116"/>
      <c r="E2665" s="116"/>
      <c r="F2665" s="88"/>
      <c r="IM2665"/>
      <c r="IN2665"/>
      <c r="IO2665"/>
      <c r="IP2665"/>
      <c r="IQ2665"/>
    </row>
    <row r="2666" s="33" customFormat="1" ht="15.75" customHeight="1" spans="1:251">
      <c r="A2666" s="151"/>
      <c r="C2666" s="121"/>
      <c r="D2666" s="116"/>
      <c r="E2666" s="116"/>
      <c r="F2666" s="88"/>
      <c r="IM2666"/>
      <c r="IN2666"/>
      <c r="IO2666"/>
      <c r="IP2666"/>
      <c r="IQ2666"/>
    </row>
    <row r="2667" s="33" customFormat="1" ht="15.75" customHeight="1" spans="1:251">
      <c r="A2667" s="151"/>
      <c r="C2667" s="121"/>
      <c r="D2667" s="116"/>
      <c r="E2667" s="116"/>
      <c r="F2667" s="88"/>
      <c r="IM2667"/>
      <c r="IN2667"/>
      <c r="IO2667"/>
      <c r="IP2667"/>
      <c r="IQ2667"/>
    </row>
    <row r="2668" s="33" customFormat="1" ht="15.75" customHeight="1" spans="1:251">
      <c r="A2668" s="151"/>
      <c r="C2668" s="121"/>
      <c r="D2668" s="116"/>
      <c r="E2668" s="116"/>
      <c r="F2668" s="88"/>
      <c r="IM2668"/>
      <c r="IN2668"/>
      <c r="IO2668"/>
      <c r="IP2668"/>
      <c r="IQ2668"/>
    </row>
    <row r="2669" s="33" customFormat="1" ht="15.75" customHeight="1" spans="1:251">
      <c r="A2669" s="151"/>
      <c r="C2669" s="121"/>
      <c r="D2669" s="116"/>
      <c r="E2669" s="116"/>
      <c r="F2669" s="88"/>
      <c r="IM2669"/>
      <c r="IN2669"/>
      <c r="IO2669"/>
      <c r="IP2669"/>
      <c r="IQ2669"/>
    </row>
    <row r="2670" s="33" customFormat="1" ht="15.75" customHeight="1" spans="1:251">
      <c r="A2670" s="151"/>
      <c r="C2670" s="121"/>
      <c r="D2670" s="116"/>
      <c r="E2670" s="116"/>
      <c r="F2670" s="88"/>
      <c r="IM2670"/>
      <c r="IN2670"/>
      <c r="IO2670"/>
      <c r="IP2670"/>
      <c r="IQ2670"/>
    </row>
    <row r="2671" s="33" customFormat="1" ht="15.75" customHeight="1" spans="1:251">
      <c r="A2671" s="151"/>
      <c r="C2671" s="121"/>
      <c r="D2671" s="116"/>
      <c r="E2671" s="116"/>
      <c r="F2671" s="88"/>
      <c r="IM2671"/>
      <c r="IN2671"/>
      <c r="IO2671"/>
      <c r="IP2671"/>
      <c r="IQ2671"/>
    </row>
    <row r="2672" s="33" customFormat="1" ht="15.75" customHeight="1" spans="1:251">
      <c r="A2672" s="151"/>
      <c r="C2672" s="121"/>
      <c r="D2672" s="116"/>
      <c r="E2672" s="116"/>
      <c r="F2672" s="88"/>
      <c r="IM2672"/>
      <c r="IN2672"/>
      <c r="IO2672"/>
      <c r="IP2672"/>
      <c r="IQ2672"/>
    </row>
    <row r="2673" s="33" customFormat="1" ht="15.75" customHeight="1" spans="1:251">
      <c r="A2673" s="151"/>
      <c r="C2673" s="121"/>
      <c r="D2673" s="116"/>
      <c r="E2673" s="116"/>
      <c r="F2673" s="88"/>
      <c r="IM2673"/>
      <c r="IN2673"/>
      <c r="IO2673"/>
      <c r="IP2673"/>
      <c r="IQ2673"/>
    </row>
    <row r="2674" s="33" customFormat="1" ht="15.75" customHeight="1" spans="1:251">
      <c r="A2674" s="151"/>
      <c r="C2674" s="121"/>
      <c r="D2674" s="116"/>
      <c r="E2674" s="116"/>
      <c r="F2674" s="88"/>
      <c r="IM2674"/>
      <c r="IN2674"/>
      <c r="IO2674"/>
      <c r="IP2674"/>
      <c r="IQ2674"/>
    </row>
    <row r="2675" s="33" customFormat="1" ht="15.75" customHeight="1" spans="1:251">
      <c r="A2675" s="151"/>
      <c r="C2675" s="121"/>
      <c r="D2675" s="116"/>
      <c r="E2675" s="116"/>
      <c r="F2675" s="88"/>
      <c r="IM2675"/>
      <c r="IN2675"/>
      <c r="IO2675"/>
      <c r="IP2675"/>
      <c r="IQ2675"/>
    </row>
    <row r="2676" s="33" customFormat="1" ht="15.75" customHeight="1" spans="1:251">
      <c r="A2676" s="151"/>
      <c r="C2676" s="121"/>
      <c r="D2676" s="116"/>
      <c r="E2676" s="116"/>
      <c r="F2676" s="88"/>
      <c r="IM2676"/>
      <c r="IN2676"/>
      <c r="IO2676"/>
      <c r="IP2676"/>
      <c r="IQ2676"/>
    </row>
    <row r="2677" s="33" customFormat="1" ht="15.75" customHeight="1" spans="1:251">
      <c r="A2677" s="151"/>
      <c r="C2677" s="121"/>
      <c r="D2677" s="116"/>
      <c r="E2677" s="116"/>
      <c r="F2677" s="88"/>
      <c r="IM2677"/>
      <c r="IN2677"/>
      <c r="IO2677"/>
      <c r="IP2677"/>
      <c r="IQ2677"/>
    </row>
    <row r="2678" s="33" customFormat="1" ht="15.75" customHeight="1" spans="1:251">
      <c r="A2678" s="151"/>
      <c r="C2678" s="121"/>
      <c r="D2678" s="116"/>
      <c r="E2678" s="116"/>
      <c r="F2678" s="88"/>
      <c r="IM2678"/>
      <c r="IN2678"/>
      <c r="IO2678"/>
      <c r="IP2678"/>
      <c r="IQ2678"/>
    </row>
    <row r="2679" s="33" customFormat="1" ht="15.75" customHeight="1" spans="1:251">
      <c r="A2679" s="151"/>
      <c r="C2679" s="121"/>
      <c r="D2679" s="116"/>
      <c r="E2679" s="116"/>
      <c r="F2679" s="88"/>
      <c r="IM2679"/>
      <c r="IN2679"/>
      <c r="IO2679"/>
      <c r="IP2679"/>
      <c r="IQ2679"/>
    </row>
    <row r="2680" s="33" customFormat="1" ht="15.75" customHeight="1" spans="1:251">
      <c r="A2680" s="151"/>
      <c r="C2680" s="121"/>
      <c r="D2680" s="116"/>
      <c r="E2680" s="116"/>
      <c r="F2680" s="88"/>
      <c r="IM2680"/>
      <c r="IN2680"/>
      <c r="IO2680"/>
      <c r="IP2680"/>
      <c r="IQ2680"/>
    </row>
    <row r="2681" s="33" customFormat="1" ht="15.75" customHeight="1" spans="1:251">
      <c r="A2681" s="151"/>
      <c r="C2681" s="121"/>
      <c r="D2681" s="116"/>
      <c r="E2681" s="116"/>
      <c r="F2681" s="88"/>
      <c r="IM2681"/>
      <c r="IN2681"/>
      <c r="IO2681"/>
      <c r="IP2681"/>
      <c r="IQ2681"/>
    </row>
    <row r="2682" s="33" customFormat="1" ht="15.75" customHeight="1" spans="1:251">
      <c r="A2682" s="151"/>
      <c r="C2682" s="121"/>
      <c r="D2682" s="116"/>
      <c r="E2682" s="116"/>
      <c r="F2682" s="88"/>
      <c r="IM2682"/>
      <c r="IN2682"/>
      <c r="IO2682"/>
      <c r="IP2682"/>
      <c r="IQ2682"/>
    </row>
    <row r="2683" s="33" customFormat="1" ht="15.75" customHeight="1" spans="1:251">
      <c r="A2683" s="151"/>
      <c r="C2683" s="121"/>
      <c r="D2683" s="116"/>
      <c r="E2683" s="116"/>
      <c r="F2683" s="88"/>
      <c r="IM2683"/>
      <c r="IN2683"/>
      <c r="IO2683"/>
      <c r="IP2683"/>
      <c r="IQ2683"/>
    </row>
    <row r="2684" s="33" customFormat="1" ht="15.75" customHeight="1" spans="1:251">
      <c r="A2684" s="151"/>
      <c r="C2684" s="121"/>
      <c r="D2684" s="116"/>
      <c r="E2684" s="116"/>
      <c r="F2684" s="88"/>
      <c r="IM2684"/>
      <c r="IN2684"/>
      <c r="IO2684"/>
      <c r="IP2684"/>
      <c r="IQ2684"/>
    </row>
    <row r="2685" s="33" customFormat="1" ht="15.75" customHeight="1" spans="1:251">
      <c r="A2685" s="151"/>
      <c r="C2685" s="121"/>
      <c r="D2685" s="116"/>
      <c r="E2685" s="116"/>
      <c r="F2685" s="88"/>
      <c r="IM2685"/>
      <c r="IN2685"/>
      <c r="IO2685"/>
      <c r="IP2685"/>
      <c r="IQ2685"/>
    </row>
    <row r="2686" s="33" customFormat="1" ht="15.75" customHeight="1" spans="1:251">
      <c r="A2686" s="151"/>
      <c r="C2686" s="121"/>
      <c r="D2686" s="116"/>
      <c r="E2686" s="116"/>
      <c r="F2686" s="88"/>
      <c r="IM2686"/>
      <c r="IN2686"/>
      <c r="IO2686"/>
      <c r="IP2686"/>
      <c r="IQ2686"/>
    </row>
    <row r="2687" s="33" customFormat="1" ht="15.75" customHeight="1" spans="1:251">
      <c r="A2687" s="151"/>
      <c r="C2687" s="121"/>
      <c r="D2687" s="116"/>
      <c r="E2687" s="116"/>
      <c r="F2687" s="88"/>
      <c r="IM2687"/>
      <c r="IN2687"/>
      <c r="IO2687"/>
      <c r="IP2687"/>
      <c r="IQ2687"/>
    </row>
    <row r="2688" s="33" customFormat="1" ht="15.75" customHeight="1" spans="1:251">
      <c r="A2688" s="151"/>
      <c r="C2688" s="121"/>
      <c r="D2688" s="116"/>
      <c r="E2688" s="116"/>
      <c r="F2688" s="88"/>
      <c r="IM2688"/>
      <c r="IN2688"/>
      <c r="IO2688"/>
      <c r="IP2688"/>
      <c r="IQ2688"/>
    </row>
    <row r="2689" s="33" customFormat="1" ht="15.75" customHeight="1" spans="1:251">
      <c r="A2689" s="151"/>
      <c r="C2689" s="121"/>
      <c r="D2689" s="116"/>
      <c r="E2689" s="116"/>
      <c r="F2689" s="88"/>
      <c r="IM2689"/>
      <c r="IN2689"/>
      <c r="IO2689"/>
      <c r="IP2689"/>
      <c r="IQ2689"/>
    </row>
    <row r="2690" s="33" customFormat="1" ht="15.75" customHeight="1" spans="1:251">
      <c r="A2690" s="151"/>
      <c r="C2690" s="121"/>
      <c r="D2690" s="116"/>
      <c r="E2690" s="116"/>
      <c r="F2690" s="88"/>
      <c r="IM2690"/>
      <c r="IN2690"/>
      <c r="IO2690"/>
      <c r="IP2690"/>
      <c r="IQ2690"/>
    </row>
    <row r="2691" s="33" customFormat="1" ht="15.75" customHeight="1" spans="1:251">
      <c r="A2691" s="151"/>
      <c r="C2691" s="121"/>
      <c r="D2691" s="116"/>
      <c r="E2691" s="116"/>
      <c r="F2691" s="88"/>
      <c r="IM2691"/>
      <c r="IN2691"/>
      <c r="IO2691"/>
      <c r="IP2691"/>
      <c r="IQ2691"/>
    </row>
    <row r="2692" s="33" customFormat="1" ht="15.75" customHeight="1" spans="1:251">
      <c r="A2692" s="151"/>
      <c r="C2692" s="121"/>
      <c r="D2692" s="116"/>
      <c r="E2692" s="116"/>
      <c r="F2692" s="88"/>
      <c r="IM2692"/>
      <c r="IN2692"/>
      <c r="IO2692"/>
      <c r="IP2692"/>
      <c r="IQ2692"/>
    </row>
    <row r="2693" s="33" customFormat="1" ht="15.75" customHeight="1" spans="1:251">
      <c r="A2693" s="151"/>
      <c r="C2693" s="121"/>
      <c r="D2693" s="116"/>
      <c r="E2693" s="116"/>
      <c r="F2693" s="88"/>
      <c r="IM2693"/>
      <c r="IN2693"/>
      <c r="IO2693"/>
      <c r="IP2693"/>
      <c r="IQ2693"/>
    </row>
    <row r="2694" s="33" customFormat="1" ht="15.75" customHeight="1" spans="1:251">
      <c r="A2694" s="151"/>
      <c r="C2694" s="121"/>
      <c r="D2694" s="116"/>
      <c r="E2694" s="116"/>
      <c r="F2694" s="88"/>
      <c r="IM2694"/>
      <c r="IN2694"/>
      <c r="IO2694"/>
      <c r="IP2694"/>
      <c r="IQ2694"/>
    </row>
    <row r="2695" s="33" customFormat="1" ht="15.75" customHeight="1" spans="1:251">
      <c r="A2695" s="151"/>
      <c r="C2695" s="121"/>
      <c r="D2695" s="116"/>
      <c r="E2695" s="116"/>
      <c r="F2695" s="88"/>
      <c r="IM2695"/>
      <c r="IN2695"/>
      <c r="IO2695"/>
      <c r="IP2695"/>
      <c r="IQ2695"/>
    </row>
    <row r="2696" s="33" customFormat="1" ht="15.75" customHeight="1" spans="1:251">
      <c r="A2696" s="151"/>
      <c r="C2696" s="121"/>
      <c r="D2696" s="116"/>
      <c r="E2696" s="116"/>
      <c r="F2696" s="88"/>
      <c r="IM2696"/>
      <c r="IN2696"/>
      <c r="IO2696"/>
      <c r="IP2696"/>
      <c r="IQ2696"/>
    </row>
    <row r="2697" s="33" customFormat="1" ht="15.75" customHeight="1" spans="1:251">
      <c r="A2697" s="151"/>
      <c r="C2697" s="121"/>
      <c r="D2697" s="116"/>
      <c r="E2697" s="116"/>
      <c r="F2697" s="88"/>
      <c r="IM2697"/>
      <c r="IN2697"/>
      <c r="IO2697"/>
      <c r="IP2697"/>
      <c r="IQ2697"/>
    </row>
    <row r="2698" s="33" customFormat="1" ht="15.75" customHeight="1" spans="1:251">
      <c r="A2698" s="151"/>
      <c r="C2698" s="121"/>
      <c r="D2698" s="116"/>
      <c r="E2698" s="116"/>
      <c r="F2698" s="88"/>
      <c r="IM2698"/>
      <c r="IN2698"/>
      <c r="IO2698"/>
      <c r="IP2698"/>
      <c r="IQ2698"/>
    </row>
    <row r="2699" s="33" customFormat="1" ht="15.75" customHeight="1" spans="1:251">
      <c r="A2699" s="151"/>
      <c r="C2699" s="121"/>
      <c r="D2699" s="116"/>
      <c r="E2699" s="116"/>
      <c r="F2699" s="88"/>
      <c r="IM2699"/>
      <c r="IN2699"/>
      <c r="IO2699"/>
      <c r="IP2699"/>
      <c r="IQ2699"/>
    </row>
    <row r="2700" s="33" customFormat="1" ht="15.75" customHeight="1" spans="1:251">
      <c r="A2700" s="151"/>
      <c r="C2700" s="121"/>
      <c r="D2700" s="116"/>
      <c r="E2700" s="116"/>
      <c r="F2700" s="88"/>
      <c r="IM2700"/>
      <c r="IN2700"/>
      <c r="IO2700"/>
      <c r="IP2700"/>
      <c r="IQ2700"/>
    </row>
    <row r="2701" s="33" customFormat="1" ht="15.75" customHeight="1" spans="1:251">
      <c r="A2701" s="151"/>
      <c r="C2701" s="121"/>
      <c r="D2701" s="116"/>
      <c r="E2701" s="116"/>
      <c r="F2701" s="88"/>
      <c r="IM2701"/>
      <c r="IN2701"/>
      <c r="IO2701"/>
      <c r="IP2701"/>
      <c r="IQ2701"/>
    </row>
    <row r="2702" s="33" customFormat="1" ht="15.75" customHeight="1" spans="1:251">
      <c r="A2702" s="151"/>
      <c r="C2702" s="121"/>
      <c r="D2702" s="116"/>
      <c r="E2702" s="116"/>
      <c r="F2702" s="88"/>
      <c r="IM2702"/>
      <c r="IN2702"/>
      <c r="IO2702"/>
      <c r="IP2702"/>
      <c r="IQ2702"/>
    </row>
    <row r="2703" s="33" customFormat="1" ht="15.75" customHeight="1" spans="1:251">
      <c r="A2703" s="151"/>
      <c r="C2703" s="121"/>
      <c r="D2703" s="116"/>
      <c r="E2703" s="116"/>
      <c r="F2703" s="88"/>
      <c r="IM2703"/>
      <c r="IN2703"/>
      <c r="IO2703"/>
      <c r="IP2703"/>
      <c r="IQ2703"/>
    </row>
    <row r="2704" s="33" customFormat="1" ht="15.75" customHeight="1" spans="1:251">
      <c r="A2704" s="151"/>
      <c r="C2704" s="121"/>
      <c r="D2704" s="116"/>
      <c r="E2704" s="116"/>
      <c r="F2704" s="88"/>
      <c r="IM2704"/>
      <c r="IN2704"/>
      <c r="IO2704"/>
      <c r="IP2704"/>
      <c r="IQ2704"/>
    </row>
    <row r="2705" s="33" customFormat="1" ht="15.75" customHeight="1" spans="1:251">
      <c r="A2705" s="151"/>
      <c r="C2705" s="121"/>
      <c r="D2705" s="116"/>
      <c r="E2705" s="116"/>
      <c r="F2705" s="88"/>
      <c r="IM2705"/>
      <c r="IN2705"/>
      <c r="IO2705"/>
      <c r="IP2705"/>
      <c r="IQ2705"/>
    </row>
    <row r="2706" s="33" customFormat="1" ht="15.75" customHeight="1" spans="1:251">
      <c r="A2706" s="151"/>
      <c r="C2706" s="121"/>
      <c r="D2706" s="116"/>
      <c r="E2706" s="116"/>
      <c r="F2706" s="88"/>
      <c r="IM2706"/>
      <c r="IN2706"/>
      <c r="IO2706"/>
      <c r="IP2706"/>
      <c r="IQ2706"/>
    </row>
    <row r="2707" s="33" customFormat="1" ht="15.75" customHeight="1" spans="1:251">
      <c r="A2707" s="151"/>
      <c r="C2707" s="121"/>
      <c r="D2707" s="116"/>
      <c r="E2707" s="116"/>
      <c r="F2707" s="88"/>
      <c r="IM2707"/>
      <c r="IN2707"/>
      <c r="IO2707"/>
      <c r="IP2707"/>
      <c r="IQ2707"/>
    </row>
    <row r="2708" s="33" customFormat="1" ht="15.75" customHeight="1" spans="1:251">
      <c r="A2708" s="151"/>
      <c r="C2708" s="121"/>
      <c r="D2708" s="116"/>
      <c r="E2708" s="116"/>
      <c r="F2708" s="88"/>
      <c r="IM2708"/>
      <c r="IN2708"/>
      <c r="IO2708"/>
      <c r="IP2708"/>
      <c r="IQ2708"/>
    </row>
    <row r="2709" s="33" customFormat="1" ht="15.75" customHeight="1" spans="1:251">
      <c r="A2709" s="151"/>
      <c r="C2709" s="121"/>
      <c r="D2709" s="116"/>
      <c r="E2709" s="116"/>
      <c r="F2709" s="88"/>
      <c r="IM2709"/>
      <c r="IN2709"/>
      <c r="IO2709"/>
      <c r="IP2709"/>
      <c r="IQ2709"/>
    </row>
    <row r="2710" s="33" customFormat="1" ht="15.75" customHeight="1" spans="1:251">
      <c r="A2710" s="151"/>
      <c r="C2710" s="121"/>
      <c r="D2710" s="116"/>
      <c r="E2710" s="116"/>
      <c r="F2710" s="88"/>
      <c r="IM2710"/>
      <c r="IN2710"/>
      <c r="IO2710"/>
      <c r="IP2710"/>
      <c r="IQ2710"/>
    </row>
    <row r="2711" s="33" customFormat="1" ht="15.75" customHeight="1" spans="1:251">
      <c r="A2711" s="151"/>
      <c r="C2711" s="121"/>
      <c r="D2711" s="116"/>
      <c r="E2711" s="116"/>
      <c r="F2711" s="88"/>
      <c r="IM2711"/>
      <c r="IN2711"/>
      <c r="IO2711"/>
      <c r="IP2711"/>
      <c r="IQ2711"/>
    </row>
    <row r="2712" s="33" customFormat="1" ht="15.75" customHeight="1" spans="1:251">
      <c r="A2712" s="151"/>
      <c r="C2712" s="121"/>
      <c r="D2712" s="116"/>
      <c r="E2712" s="116"/>
      <c r="F2712" s="88"/>
      <c r="IM2712"/>
      <c r="IN2712"/>
      <c r="IO2712"/>
      <c r="IP2712"/>
      <c r="IQ2712"/>
    </row>
    <row r="2713" s="33" customFormat="1" ht="15.75" customHeight="1" spans="1:251">
      <c r="A2713" s="151"/>
      <c r="C2713" s="121"/>
      <c r="D2713" s="116"/>
      <c r="E2713" s="116"/>
      <c r="F2713" s="88"/>
      <c r="IM2713"/>
      <c r="IN2713"/>
      <c r="IO2713"/>
      <c r="IP2713"/>
      <c r="IQ2713"/>
    </row>
    <row r="2714" s="33" customFormat="1" ht="15.75" customHeight="1" spans="1:251">
      <c r="A2714" s="151"/>
      <c r="C2714" s="121"/>
      <c r="D2714" s="116"/>
      <c r="E2714" s="116"/>
      <c r="F2714" s="88"/>
      <c r="IM2714"/>
      <c r="IN2714"/>
      <c r="IO2714"/>
      <c r="IP2714"/>
      <c r="IQ2714"/>
    </row>
    <row r="2715" s="33" customFormat="1" ht="15.75" customHeight="1" spans="1:251">
      <c r="A2715" s="151"/>
      <c r="C2715" s="121"/>
      <c r="D2715" s="116"/>
      <c r="E2715" s="116"/>
      <c r="F2715" s="88"/>
      <c r="IM2715"/>
      <c r="IN2715"/>
      <c r="IO2715"/>
      <c r="IP2715"/>
      <c r="IQ2715"/>
    </row>
    <row r="2716" s="33" customFormat="1" ht="15.75" customHeight="1" spans="1:251">
      <c r="A2716" s="151"/>
      <c r="C2716" s="121"/>
      <c r="D2716" s="116"/>
      <c r="E2716" s="116"/>
      <c r="F2716" s="88"/>
      <c r="IM2716"/>
      <c r="IN2716"/>
      <c r="IO2716"/>
      <c r="IP2716"/>
      <c r="IQ2716"/>
    </row>
    <row r="2717" s="33" customFormat="1" ht="15.75" customHeight="1" spans="1:251">
      <c r="A2717" s="151"/>
      <c r="C2717" s="121"/>
      <c r="D2717" s="116"/>
      <c r="E2717" s="116"/>
      <c r="F2717" s="88"/>
      <c r="IM2717"/>
      <c r="IN2717"/>
      <c r="IO2717"/>
      <c r="IP2717"/>
      <c r="IQ2717"/>
    </row>
    <row r="2718" s="33" customFormat="1" ht="15.75" customHeight="1" spans="1:251">
      <c r="A2718" s="151"/>
      <c r="C2718" s="121"/>
      <c r="D2718" s="116"/>
      <c r="E2718" s="116"/>
      <c r="F2718" s="88"/>
      <c r="IM2718"/>
      <c r="IN2718"/>
      <c r="IO2718"/>
      <c r="IP2718"/>
      <c r="IQ2718"/>
    </row>
    <row r="2719" s="33" customFormat="1" ht="15.75" customHeight="1" spans="1:251">
      <c r="A2719" s="151"/>
      <c r="C2719" s="121"/>
      <c r="D2719" s="116"/>
      <c r="E2719" s="116"/>
      <c r="F2719" s="88"/>
      <c r="IM2719"/>
      <c r="IN2719"/>
      <c r="IO2719"/>
      <c r="IP2719"/>
      <c r="IQ2719"/>
    </row>
    <row r="2720" s="33" customFormat="1" ht="15.75" customHeight="1" spans="1:251">
      <c r="A2720" s="151"/>
      <c r="C2720" s="121"/>
      <c r="D2720" s="116"/>
      <c r="E2720" s="116"/>
      <c r="F2720" s="88"/>
      <c r="IM2720"/>
      <c r="IN2720"/>
      <c r="IO2720"/>
      <c r="IP2720"/>
      <c r="IQ2720"/>
    </row>
    <row r="2721" s="33" customFormat="1" ht="15.75" customHeight="1" spans="1:251">
      <c r="A2721" s="151"/>
      <c r="C2721" s="121"/>
      <c r="D2721" s="116"/>
      <c r="E2721" s="116"/>
      <c r="F2721" s="88"/>
      <c r="IM2721"/>
      <c r="IN2721"/>
      <c r="IO2721"/>
      <c r="IP2721"/>
      <c r="IQ2721"/>
    </row>
    <row r="2722" s="33" customFormat="1" ht="15.75" customHeight="1" spans="1:251">
      <c r="A2722" s="151"/>
      <c r="C2722" s="121"/>
      <c r="D2722" s="116"/>
      <c r="E2722" s="116"/>
      <c r="F2722" s="88"/>
      <c r="IM2722"/>
      <c r="IN2722"/>
      <c r="IO2722"/>
      <c r="IP2722"/>
      <c r="IQ2722"/>
    </row>
    <row r="2723" s="33" customFormat="1" ht="15.75" customHeight="1" spans="1:251">
      <c r="A2723" s="151"/>
      <c r="C2723" s="121"/>
      <c r="D2723" s="116"/>
      <c r="E2723" s="116"/>
      <c r="F2723" s="88"/>
      <c r="IM2723"/>
      <c r="IN2723"/>
      <c r="IO2723"/>
      <c r="IP2723"/>
      <c r="IQ2723"/>
    </row>
    <row r="2724" s="33" customFormat="1" ht="15.75" customHeight="1" spans="1:251">
      <c r="A2724" s="151"/>
      <c r="C2724" s="121"/>
      <c r="D2724" s="116"/>
      <c r="E2724" s="116"/>
      <c r="F2724" s="88"/>
      <c r="IM2724"/>
      <c r="IN2724"/>
      <c r="IO2724"/>
      <c r="IP2724"/>
      <c r="IQ2724"/>
    </row>
    <row r="2725" s="33" customFormat="1" ht="15.75" customHeight="1" spans="1:251">
      <c r="A2725" s="151"/>
      <c r="C2725" s="121"/>
      <c r="D2725" s="116"/>
      <c r="E2725" s="116"/>
      <c r="F2725" s="88"/>
      <c r="IM2725"/>
      <c r="IN2725"/>
      <c r="IO2725"/>
      <c r="IP2725"/>
      <c r="IQ2725"/>
    </row>
    <row r="2726" s="33" customFormat="1" ht="15.75" customHeight="1" spans="1:251">
      <c r="A2726" s="151"/>
      <c r="C2726" s="121"/>
      <c r="D2726" s="116"/>
      <c r="E2726" s="116"/>
      <c r="F2726" s="88"/>
      <c r="IM2726"/>
      <c r="IN2726"/>
      <c r="IO2726"/>
      <c r="IP2726"/>
      <c r="IQ2726"/>
    </row>
    <row r="2727" s="33" customFormat="1" ht="15.75" customHeight="1" spans="1:251">
      <c r="A2727" s="151"/>
      <c r="C2727" s="121"/>
      <c r="D2727" s="116"/>
      <c r="E2727" s="116"/>
      <c r="F2727" s="88"/>
      <c r="IM2727"/>
      <c r="IN2727"/>
      <c r="IO2727"/>
      <c r="IP2727"/>
      <c r="IQ2727"/>
    </row>
    <row r="2728" s="33" customFormat="1" ht="15.75" customHeight="1" spans="1:251">
      <c r="A2728" s="151"/>
      <c r="C2728" s="121"/>
      <c r="D2728" s="116"/>
      <c r="E2728" s="116"/>
      <c r="F2728" s="88"/>
      <c r="IM2728"/>
      <c r="IN2728"/>
      <c r="IO2728"/>
      <c r="IP2728"/>
      <c r="IQ2728"/>
    </row>
    <row r="2729" s="33" customFormat="1" ht="15.75" customHeight="1" spans="1:251">
      <c r="A2729" s="151"/>
      <c r="C2729" s="121"/>
      <c r="D2729" s="116"/>
      <c r="E2729" s="116"/>
      <c r="F2729" s="88"/>
      <c r="IM2729"/>
      <c r="IN2729"/>
      <c r="IO2729"/>
      <c r="IP2729"/>
      <c r="IQ2729"/>
    </row>
    <row r="2730" s="33" customFormat="1" ht="15.75" customHeight="1" spans="1:251">
      <c r="A2730" s="151"/>
      <c r="C2730" s="121"/>
      <c r="D2730" s="116"/>
      <c r="E2730" s="116"/>
      <c r="F2730" s="88"/>
      <c r="IM2730"/>
      <c r="IN2730"/>
      <c r="IO2730"/>
      <c r="IP2730"/>
      <c r="IQ2730"/>
    </row>
    <row r="2731" s="33" customFormat="1" ht="15.75" customHeight="1" spans="1:251">
      <c r="A2731" s="151"/>
      <c r="C2731" s="121"/>
      <c r="D2731" s="116"/>
      <c r="E2731" s="116"/>
      <c r="F2731" s="88"/>
      <c r="IM2731"/>
      <c r="IN2731"/>
      <c r="IO2731"/>
      <c r="IP2731"/>
      <c r="IQ2731"/>
    </row>
    <row r="2732" s="33" customFormat="1" ht="15.75" customHeight="1" spans="1:251">
      <c r="A2732" s="151"/>
      <c r="C2732" s="121"/>
      <c r="D2732" s="116"/>
      <c r="E2732" s="116"/>
      <c r="F2732" s="88"/>
      <c r="IM2732"/>
      <c r="IN2732"/>
      <c r="IO2732"/>
      <c r="IP2732"/>
      <c r="IQ2732"/>
    </row>
    <row r="2733" s="33" customFormat="1" ht="15.75" customHeight="1" spans="1:251">
      <c r="A2733" s="151"/>
      <c r="C2733" s="121"/>
      <c r="D2733" s="116"/>
      <c r="E2733" s="116"/>
      <c r="F2733" s="88"/>
      <c r="IM2733"/>
      <c r="IN2733"/>
      <c r="IO2733"/>
      <c r="IP2733"/>
      <c r="IQ2733"/>
    </row>
    <row r="2734" s="33" customFormat="1" ht="15.75" customHeight="1" spans="1:251">
      <c r="A2734" s="151"/>
      <c r="C2734" s="121"/>
      <c r="D2734" s="116"/>
      <c r="E2734" s="116"/>
      <c r="F2734" s="88"/>
      <c r="IM2734"/>
      <c r="IN2734"/>
      <c r="IO2734"/>
      <c r="IP2734"/>
      <c r="IQ2734"/>
    </row>
    <row r="2735" s="33" customFormat="1" ht="15.75" customHeight="1" spans="1:251">
      <c r="A2735" s="151"/>
      <c r="C2735" s="121"/>
      <c r="D2735" s="116"/>
      <c r="E2735" s="116"/>
      <c r="F2735" s="88"/>
      <c r="IM2735"/>
      <c r="IN2735"/>
      <c r="IO2735"/>
      <c r="IP2735"/>
      <c r="IQ2735"/>
    </row>
    <row r="2736" s="33" customFormat="1" ht="15.75" customHeight="1" spans="1:251">
      <c r="A2736" s="151"/>
      <c r="C2736" s="121"/>
      <c r="D2736" s="116"/>
      <c r="E2736" s="116"/>
      <c r="F2736" s="88"/>
      <c r="IM2736"/>
      <c r="IN2736"/>
      <c r="IO2736"/>
      <c r="IP2736"/>
      <c r="IQ2736"/>
    </row>
    <row r="2737" s="33" customFormat="1" ht="15.75" customHeight="1" spans="1:251">
      <c r="A2737" s="151"/>
      <c r="C2737" s="121"/>
      <c r="D2737" s="116"/>
      <c r="E2737" s="116"/>
      <c r="F2737" s="88"/>
      <c r="IM2737"/>
      <c r="IN2737"/>
      <c r="IO2737"/>
      <c r="IP2737"/>
      <c r="IQ2737"/>
    </row>
    <row r="2738" s="33" customFormat="1" ht="15.75" customHeight="1" spans="1:251">
      <c r="A2738" s="151"/>
      <c r="C2738" s="121"/>
      <c r="D2738" s="116"/>
      <c r="E2738" s="116"/>
      <c r="F2738" s="88"/>
      <c r="IM2738"/>
      <c r="IN2738"/>
      <c r="IO2738"/>
      <c r="IP2738"/>
      <c r="IQ2738"/>
    </row>
    <row r="2739" s="33" customFormat="1" ht="15.75" customHeight="1" spans="1:251">
      <c r="A2739" s="151"/>
      <c r="C2739" s="121"/>
      <c r="D2739" s="116"/>
      <c r="E2739" s="116"/>
      <c r="F2739" s="88"/>
      <c r="IM2739"/>
      <c r="IN2739"/>
      <c r="IO2739"/>
      <c r="IP2739"/>
      <c r="IQ2739"/>
    </row>
    <row r="2740" s="33" customFormat="1" ht="15.75" customHeight="1" spans="1:251">
      <c r="A2740" s="151"/>
      <c r="C2740" s="121"/>
      <c r="D2740" s="116"/>
      <c r="E2740" s="116"/>
      <c r="F2740" s="88"/>
      <c r="IM2740"/>
      <c r="IN2740"/>
      <c r="IO2740"/>
      <c r="IP2740"/>
      <c r="IQ2740"/>
    </row>
    <row r="2741" s="33" customFormat="1" ht="15.75" customHeight="1" spans="1:251">
      <c r="A2741" s="151"/>
      <c r="C2741" s="121"/>
      <c r="D2741" s="116"/>
      <c r="E2741" s="116"/>
      <c r="F2741" s="88"/>
      <c r="IM2741"/>
      <c r="IN2741"/>
      <c r="IO2741"/>
      <c r="IP2741"/>
      <c r="IQ2741"/>
    </row>
    <row r="2742" s="33" customFormat="1" ht="15.75" customHeight="1" spans="1:251">
      <c r="A2742" s="151"/>
      <c r="C2742" s="121"/>
      <c r="D2742" s="116"/>
      <c r="E2742" s="116"/>
      <c r="F2742" s="88"/>
      <c r="IM2742"/>
      <c r="IN2742"/>
      <c r="IO2742"/>
      <c r="IP2742"/>
      <c r="IQ2742"/>
    </row>
    <row r="2743" s="33" customFormat="1" ht="15.75" customHeight="1" spans="1:251">
      <c r="A2743" s="151"/>
      <c r="C2743" s="121"/>
      <c r="D2743" s="116"/>
      <c r="E2743" s="116"/>
      <c r="F2743" s="88"/>
      <c r="IM2743"/>
      <c r="IN2743"/>
      <c r="IO2743"/>
      <c r="IP2743"/>
      <c r="IQ2743"/>
    </row>
    <row r="2744" s="33" customFormat="1" ht="15.75" customHeight="1" spans="1:251">
      <c r="A2744" s="151"/>
      <c r="C2744" s="121"/>
      <c r="D2744" s="116"/>
      <c r="E2744" s="116"/>
      <c r="F2744" s="88"/>
      <c r="IM2744"/>
      <c r="IN2744"/>
      <c r="IO2744"/>
      <c r="IP2744"/>
      <c r="IQ2744"/>
    </row>
    <row r="2745" s="33" customFormat="1" ht="15.75" customHeight="1" spans="1:251">
      <c r="A2745" s="151"/>
      <c r="C2745" s="121"/>
      <c r="D2745" s="116"/>
      <c r="E2745" s="116"/>
      <c r="F2745" s="88"/>
      <c r="IM2745"/>
      <c r="IN2745"/>
      <c r="IO2745"/>
      <c r="IP2745"/>
      <c r="IQ2745"/>
    </row>
    <row r="2746" s="33" customFormat="1" ht="15.75" customHeight="1" spans="1:251">
      <c r="A2746" s="151"/>
      <c r="C2746" s="121"/>
      <c r="D2746" s="116"/>
      <c r="E2746" s="116"/>
      <c r="F2746" s="88"/>
      <c r="IM2746"/>
      <c r="IN2746"/>
      <c r="IO2746"/>
      <c r="IP2746"/>
      <c r="IQ2746"/>
    </row>
    <row r="2747" s="33" customFormat="1" ht="15.75" customHeight="1" spans="1:251">
      <c r="A2747" s="151"/>
      <c r="C2747" s="121"/>
      <c r="D2747" s="116"/>
      <c r="E2747" s="116"/>
      <c r="F2747" s="88"/>
      <c r="IM2747"/>
      <c r="IN2747"/>
      <c r="IO2747"/>
      <c r="IP2747"/>
      <c r="IQ2747"/>
    </row>
    <row r="2748" s="33" customFormat="1" ht="15.75" customHeight="1" spans="1:251">
      <c r="A2748" s="151"/>
      <c r="C2748" s="121"/>
      <c r="D2748" s="116"/>
      <c r="E2748" s="116"/>
      <c r="F2748" s="88"/>
      <c r="IM2748"/>
      <c r="IN2748"/>
      <c r="IO2748"/>
      <c r="IP2748"/>
      <c r="IQ2748"/>
    </row>
    <row r="2749" s="33" customFormat="1" ht="15.75" customHeight="1" spans="1:251">
      <c r="A2749" s="151"/>
      <c r="C2749" s="121"/>
      <c r="D2749" s="116"/>
      <c r="E2749" s="116"/>
      <c r="F2749" s="88"/>
      <c r="IM2749"/>
      <c r="IN2749"/>
      <c r="IO2749"/>
      <c r="IP2749"/>
      <c r="IQ2749"/>
    </row>
    <row r="2750" s="33" customFormat="1" ht="15.75" customHeight="1" spans="1:251">
      <c r="A2750" s="151"/>
      <c r="C2750" s="121"/>
      <c r="D2750" s="116"/>
      <c r="E2750" s="116"/>
      <c r="F2750" s="88"/>
      <c r="IM2750"/>
      <c r="IN2750"/>
      <c r="IO2750"/>
      <c r="IP2750"/>
      <c r="IQ2750"/>
    </row>
    <row r="2751" s="33" customFormat="1" ht="15.75" customHeight="1" spans="1:251">
      <c r="A2751" s="151"/>
      <c r="C2751" s="121"/>
      <c r="D2751" s="116"/>
      <c r="E2751" s="116"/>
      <c r="F2751" s="88"/>
      <c r="IM2751"/>
      <c r="IN2751"/>
      <c r="IO2751"/>
      <c r="IP2751"/>
      <c r="IQ2751"/>
    </row>
    <row r="2752" s="33" customFormat="1" ht="15.75" customHeight="1" spans="1:251">
      <c r="A2752" s="151"/>
      <c r="C2752" s="121"/>
      <c r="D2752" s="116"/>
      <c r="E2752" s="116"/>
      <c r="F2752" s="88"/>
      <c r="IM2752"/>
      <c r="IN2752"/>
      <c r="IO2752"/>
      <c r="IP2752"/>
      <c r="IQ2752"/>
    </row>
    <row r="2753" s="33" customFormat="1" ht="15.75" customHeight="1" spans="1:251">
      <c r="A2753" s="151"/>
      <c r="C2753" s="121"/>
      <c r="D2753" s="116"/>
      <c r="E2753" s="116"/>
      <c r="F2753" s="88"/>
      <c r="IM2753"/>
      <c r="IN2753"/>
      <c r="IO2753"/>
      <c r="IP2753"/>
      <c r="IQ2753"/>
    </row>
    <row r="2754" s="33" customFormat="1" ht="15.75" customHeight="1" spans="1:251">
      <c r="A2754" s="151"/>
      <c r="C2754" s="121"/>
      <c r="D2754" s="116"/>
      <c r="E2754" s="116"/>
      <c r="F2754" s="88"/>
      <c r="IM2754"/>
      <c r="IN2754"/>
      <c r="IO2754"/>
      <c r="IP2754"/>
      <c r="IQ2754"/>
    </row>
    <row r="2755" s="33" customFormat="1" ht="15.75" customHeight="1" spans="1:251">
      <c r="A2755" s="151"/>
      <c r="C2755" s="121"/>
      <c r="D2755" s="116"/>
      <c r="E2755" s="116"/>
      <c r="F2755" s="88"/>
      <c r="IM2755"/>
      <c r="IN2755"/>
      <c r="IO2755"/>
      <c r="IP2755"/>
      <c r="IQ2755"/>
    </row>
    <row r="2756" s="33" customFormat="1" ht="15.75" customHeight="1" spans="1:251">
      <c r="A2756" s="151"/>
      <c r="C2756" s="121"/>
      <c r="D2756" s="116"/>
      <c r="E2756" s="116"/>
      <c r="F2756" s="88"/>
      <c r="IM2756"/>
      <c r="IN2756"/>
      <c r="IO2756"/>
      <c r="IP2756"/>
      <c r="IQ2756"/>
    </row>
    <row r="2757" s="33" customFormat="1" ht="15.75" customHeight="1" spans="1:251">
      <c r="A2757" s="151"/>
      <c r="C2757" s="121"/>
      <c r="D2757" s="116"/>
      <c r="E2757" s="116"/>
      <c r="F2757" s="88"/>
      <c r="IM2757"/>
      <c r="IN2757"/>
      <c r="IO2757"/>
      <c r="IP2757"/>
      <c r="IQ2757"/>
    </row>
    <row r="2758" s="33" customFormat="1" ht="15.75" customHeight="1" spans="1:251">
      <c r="A2758" s="151"/>
      <c r="C2758" s="121"/>
      <c r="D2758" s="116"/>
      <c r="E2758" s="116"/>
      <c r="F2758" s="88"/>
      <c r="IM2758"/>
      <c r="IN2758"/>
      <c r="IO2758"/>
      <c r="IP2758"/>
      <c r="IQ2758"/>
    </row>
    <row r="2759" s="33" customFormat="1" ht="15.75" customHeight="1" spans="1:251">
      <c r="A2759" s="151"/>
      <c r="C2759" s="121"/>
      <c r="D2759" s="116"/>
      <c r="E2759" s="116"/>
      <c r="F2759" s="88"/>
      <c r="IM2759"/>
      <c r="IN2759"/>
      <c r="IO2759"/>
      <c r="IP2759"/>
      <c r="IQ2759"/>
    </row>
    <row r="2760" s="33" customFormat="1" ht="15.75" customHeight="1" spans="1:251">
      <c r="A2760" s="151"/>
      <c r="C2760" s="121"/>
      <c r="D2760" s="116"/>
      <c r="E2760" s="116"/>
      <c r="F2760" s="88"/>
      <c r="IM2760"/>
      <c r="IN2760"/>
      <c r="IO2760"/>
      <c r="IP2760"/>
      <c r="IQ2760"/>
    </row>
    <row r="2761" s="33" customFormat="1" ht="15.75" customHeight="1" spans="1:251">
      <c r="A2761" s="151"/>
      <c r="C2761" s="121"/>
      <c r="D2761" s="116"/>
      <c r="E2761" s="116"/>
      <c r="F2761" s="88"/>
      <c r="IM2761"/>
      <c r="IN2761"/>
      <c r="IO2761"/>
      <c r="IP2761"/>
      <c r="IQ2761"/>
    </row>
    <row r="2762" s="33" customFormat="1" ht="15.75" customHeight="1" spans="1:251">
      <c r="A2762" s="151"/>
      <c r="C2762" s="121"/>
      <c r="D2762" s="116"/>
      <c r="E2762" s="116"/>
      <c r="F2762" s="88"/>
      <c r="IM2762"/>
      <c r="IN2762"/>
      <c r="IO2762"/>
      <c r="IP2762"/>
      <c r="IQ2762"/>
    </row>
    <row r="2763" s="33" customFormat="1" ht="15.75" customHeight="1" spans="1:251">
      <c r="A2763" s="151"/>
      <c r="C2763" s="121"/>
      <c r="D2763" s="116"/>
      <c r="E2763" s="116"/>
      <c r="F2763" s="88"/>
      <c r="IM2763"/>
      <c r="IN2763"/>
      <c r="IO2763"/>
      <c r="IP2763"/>
      <c r="IQ2763"/>
    </row>
    <row r="2764" s="33" customFormat="1" ht="15.75" customHeight="1" spans="1:251">
      <c r="A2764" s="151"/>
      <c r="C2764" s="121"/>
      <c r="D2764" s="116"/>
      <c r="E2764" s="116"/>
      <c r="F2764" s="88"/>
      <c r="IM2764"/>
      <c r="IN2764"/>
      <c r="IO2764"/>
      <c r="IP2764"/>
      <c r="IQ2764"/>
    </row>
    <row r="2765" s="33" customFormat="1" ht="15.75" customHeight="1" spans="1:251">
      <c r="A2765" s="151"/>
      <c r="C2765" s="121"/>
      <c r="D2765" s="116"/>
      <c r="E2765" s="116"/>
      <c r="F2765" s="88"/>
      <c r="IM2765"/>
      <c r="IN2765"/>
      <c r="IO2765"/>
      <c r="IP2765"/>
      <c r="IQ2765"/>
    </row>
    <row r="2766" s="33" customFormat="1" ht="15.75" customHeight="1" spans="1:251">
      <c r="A2766" s="151"/>
      <c r="C2766" s="121"/>
      <c r="D2766" s="116"/>
      <c r="E2766" s="116"/>
      <c r="F2766" s="88"/>
      <c r="IM2766"/>
      <c r="IN2766"/>
      <c r="IO2766"/>
      <c r="IP2766"/>
      <c r="IQ2766"/>
    </row>
    <row r="2767" s="33" customFormat="1" ht="15.75" customHeight="1" spans="1:251">
      <c r="A2767" s="151"/>
      <c r="C2767" s="121"/>
      <c r="D2767" s="116"/>
      <c r="E2767" s="116"/>
      <c r="F2767" s="88"/>
      <c r="IM2767"/>
      <c r="IN2767"/>
      <c r="IO2767"/>
      <c r="IP2767"/>
      <c r="IQ2767"/>
    </row>
    <row r="2768" s="33" customFormat="1" ht="15.75" customHeight="1" spans="1:251">
      <c r="A2768" s="151"/>
      <c r="C2768" s="121"/>
      <c r="D2768" s="116"/>
      <c r="E2768" s="116"/>
      <c r="F2768" s="88"/>
      <c r="IM2768"/>
      <c r="IN2768"/>
      <c r="IO2768"/>
      <c r="IP2768"/>
      <c r="IQ2768"/>
    </row>
    <row r="2769" s="33" customFormat="1" ht="15.75" customHeight="1" spans="1:251">
      <c r="A2769" s="151"/>
      <c r="C2769" s="121"/>
      <c r="D2769" s="116"/>
      <c r="E2769" s="116"/>
      <c r="F2769" s="88"/>
      <c r="IM2769"/>
      <c r="IN2769"/>
      <c r="IO2769"/>
      <c r="IP2769"/>
      <c r="IQ2769"/>
    </row>
    <row r="2770" s="33" customFormat="1" ht="15.75" customHeight="1" spans="1:251">
      <c r="A2770" s="151"/>
      <c r="C2770" s="121"/>
      <c r="D2770" s="116"/>
      <c r="E2770" s="116"/>
      <c r="F2770" s="88"/>
      <c r="IM2770"/>
      <c r="IN2770"/>
      <c r="IO2770"/>
      <c r="IP2770"/>
      <c r="IQ2770"/>
    </row>
    <row r="2771" s="33" customFormat="1" ht="15.75" customHeight="1" spans="1:251">
      <c r="A2771" s="151"/>
      <c r="C2771" s="121"/>
      <c r="D2771" s="116"/>
      <c r="E2771" s="116"/>
      <c r="F2771" s="88"/>
      <c r="IM2771"/>
      <c r="IN2771"/>
      <c r="IO2771"/>
      <c r="IP2771"/>
      <c r="IQ2771"/>
    </row>
    <row r="2772" s="33" customFormat="1" ht="15.75" customHeight="1" spans="1:251">
      <c r="A2772" s="151"/>
      <c r="C2772" s="121"/>
      <c r="D2772" s="116"/>
      <c r="E2772" s="116"/>
      <c r="F2772" s="88"/>
      <c r="IM2772"/>
      <c r="IN2772"/>
      <c r="IO2772"/>
      <c r="IP2772"/>
      <c r="IQ2772"/>
    </row>
    <row r="2773" s="33" customFormat="1" ht="15.75" customHeight="1" spans="1:251">
      <c r="A2773" s="151"/>
      <c r="C2773" s="121"/>
      <c r="D2773" s="116"/>
      <c r="E2773" s="116"/>
      <c r="F2773" s="88"/>
      <c r="IM2773"/>
      <c r="IN2773"/>
      <c r="IO2773"/>
      <c r="IP2773"/>
      <c r="IQ2773"/>
    </row>
    <row r="2774" s="33" customFormat="1" ht="15.75" customHeight="1" spans="1:251">
      <c r="A2774" s="151"/>
      <c r="C2774" s="121"/>
      <c r="D2774" s="116"/>
      <c r="E2774" s="116"/>
      <c r="F2774" s="88"/>
      <c r="IM2774"/>
      <c r="IN2774"/>
      <c r="IO2774"/>
      <c r="IP2774"/>
      <c r="IQ2774"/>
    </row>
    <row r="2775" s="33" customFormat="1" ht="15.75" customHeight="1" spans="1:251">
      <c r="A2775" s="151"/>
      <c r="C2775" s="121"/>
      <c r="D2775" s="116"/>
      <c r="E2775" s="116"/>
      <c r="F2775" s="88"/>
      <c r="IM2775"/>
      <c r="IN2775"/>
      <c r="IO2775"/>
      <c r="IP2775"/>
      <c r="IQ2775"/>
    </row>
    <row r="2776" s="33" customFormat="1" ht="15.75" customHeight="1" spans="1:251">
      <c r="A2776" s="151"/>
      <c r="C2776" s="121"/>
      <c r="D2776" s="116"/>
      <c r="E2776" s="116"/>
      <c r="F2776" s="88"/>
      <c r="IM2776"/>
      <c r="IN2776"/>
      <c r="IO2776"/>
      <c r="IP2776"/>
      <c r="IQ2776"/>
    </row>
    <row r="2777" s="33" customFormat="1" ht="15.75" customHeight="1" spans="1:251">
      <c r="A2777" s="151"/>
      <c r="C2777" s="121"/>
      <c r="D2777" s="116"/>
      <c r="E2777" s="116"/>
      <c r="F2777" s="88"/>
      <c r="IM2777"/>
      <c r="IN2777"/>
      <c r="IO2777"/>
      <c r="IP2777"/>
      <c r="IQ2777"/>
    </row>
    <row r="2778" s="33" customFormat="1" ht="15.75" customHeight="1" spans="1:251">
      <c r="A2778" s="151"/>
      <c r="C2778" s="121"/>
      <c r="D2778" s="116"/>
      <c r="E2778" s="116"/>
      <c r="F2778" s="88"/>
      <c r="IM2778"/>
      <c r="IN2778"/>
      <c r="IO2778"/>
      <c r="IP2778"/>
      <c r="IQ2778"/>
    </row>
    <row r="2779" s="33" customFormat="1" ht="15.75" customHeight="1" spans="1:251">
      <c r="A2779" s="151"/>
      <c r="C2779" s="121"/>
      <c r="D2779" s="116"/>
      <c r="E2779" s="116"/>
      <c r="F2779" s="88"/>
      <c r="IM2779"/>
      <c r="IN2779"/>
      <c r="IO2779"/>
      <c r="IP2779"/>
      <c r="IQ2779"/>
    </row>
    <row r="2780" s="33" customFormat="1" ht="15.75" customHeight="1" spans="1:251">
      <c r="A2780" s="151"/>
      <c r="C2780" s="121"/>
      <c r="D2780" s="116"/>
      <c r="E2780" s="116"/>
      <c r="F2780" s="88"/>
      <c r="IM2780"/>
      <c r="IN2780"/>
      <c r="IO2780"/>
      <c r="IP2780"/>
      <c r="IQ2780"/>
    </row>
    <row r="2781" s="33" customFormat="1" ht="15.75" customHeight="1" spans="1:251">
      <c r="A2781" s="151"/>
      <c r="C2781" s="121"/>
      <c r="D2781" s="116"/>
      <c r="E2781" s="116"/>
      <c r="F2781" s="88"/>
      <c r="IM2781"/>
      <c r="IN2781"/>
      <c r="IO2781"/>
      <c r="IP2781"/>
      <c r="IQ2781"/>
    </row>
    <row r="2782" s="33" customFormat="1" ht="15.75" customHeight="1" spans="1:251">
      <c r="A2782" s="151"/>
      <c r="C2782" s="121"/>
      <c r="D2782" s="116"/>
      <c r="E2782" s="116"/>
      <c r="F2782" s="88"/>
      <c r="IM2782"/>
      <c r="IN2782"/>
      <c r="IO2782"/>
      <c r="IP2782"/>
      <c r="IQ2782"/>
    </row>
    <row r="2783" s="33" customFormat="1" ht="15.75" customHeight="1" spans="1:251">
      <c r="A2783" s="151"/>
      <c r="C2783" s="121"/>
      <c r="D2783" s="116"/>
      <c r="E2783" s="116"/>
      <c r="F2783" s="88"/>
      <c r="IM2783"/>
      <c r="IN2783"/>
      <c r="IO2783"/>
      <c r="IP2783"/>
      <c r="IQ2783"/>
    </row>
    <row r="2784" s="33" customFormat="1" ht="15.75" customHeight="1" spans="1:251">
      <c r="A2784" s="151"/>
      <c r="C2784" s="121"/>
      <c r="D2784" s="116"/>
      <c r="E2784" s="116"/>
      <c r="F2784" s="88"/>
      <c r="IM2784"/>
      <c r="IN2784"/>
      <c r="IO2784"/>
      <c r="IP2784"/>
      <c r="IQ2784"/>
    </row>
    <row r="2785" s="33" customFormat="1" ht="15.75" customHeight="1" spans="1:251">
      <c r="A2785" s="151"/>
      <c r="C2785" s="121"/>
      <c r="D2785" s="116"/>
      <c r="E2785" s="116"/>
      <c r="F2785" s="88"/>
      <c r="IM2785"/>
      <c r="IN2785"/>
      <c r="IO2785"/>
      <c r="IP2785"/>
      <c r="IQ2785"/>
    </row>
    <row r="2786" s="33" customFormat="1" ht="15.75" customHeight="1" spans="1:251">
      <c r="A2786" s="151"/>
      <c r="C2786" s="121"/>
      <c r="D2786" s="116"/>
      <c r="E2786" s="116"/>
      <c r="F2786" s="88"/>
      <c r="IM2786"/>
      <c r="IN2786"/>
      <c r="IO2786"/>
      <c r="IP2786"/>
      <c r="IQ2786"/>
    </row>
    <row r="2787" s="33" customFormat="1" ht="15.75" customHeight="1" spans="1:251">
      <c r="A2787" s="151"/>
      <c r="C2787" s="121"/>
      <c r="D2787" s="116"/>
      <c r="E2787" s="116"/>
      <c r="F2787" s="88"/>
      <c r="IM2787"/>
      <c r="IN2787"/>
      <c r="IO2787"/>
      <c r="IP2787"/>
      <c r="IQ2787"/>
    </row>
    <row r="2788" s="33" customFormat="1" ht="15.75" customHeight="1" spans="1:251">
      <c r="A2788" s="151"/>
      <c r="C2788" s="121"/>
      <c r="D2788" s="116"/>
      <c r="E2788" s="116"/>
      <c r="F2788" s="88"/>
      <c r="IM2788"/>
      <c r="IN2788"/>
      <c r="IO2788"/>
      <c r="IP2788"/>
      <c r="IQ2788"/>
    </row>
    <row r="2789" s="33" customFormat="1" ht="15.75" customHeight="1" spans="1:251">
      <c r="A2789" s="151"/>
      <c r="C2789" s="121"/>
      <c r="D2789" s="116"/>
      <c r="E2789" s="116"/>
      <c r="F2789" s="88"/>
      <c r="IM2789"/>
      <c r="IN2789"/>
      <c r="IO2789"/>
      <c r="IP2789"/>
      <c r="IQ2789"/>
    </row>
    <row r="2790" s="33" customFormat="1" ht="15.75" customHeight="1" spans="1:251">
      <c r="A2790" s="151"/>
      <c r="C2790" s="121"/>
      <c r="D2790" s="116"/>
      <c r="E2790" s="116"/>
      <c r="F2790" s="88"/>
      <c r="IM2790"/>
      <c r="IN2790"/>
      <c r="IO2790"/>
      <c r="IP2790"/>
      <c r="IQ2790"/>
    </row>
    <row r="2791" s="33" customFormat="1" ht="15.75" customHeight="1" spans="1:251">
      <c r="A2791" s="151"/>
      <c r="C2791" s="121"/>
      <c r="D2791" s="116"/>
      <c r="E2791" s="116"/>
      <c r="F2791" s="88"/>
      <c r="IM2791"/>
      <c r="IN2791"/>
      <c r="IO2791"/>
      <c r="IP2791"/>
      <c r="IQ2791"/>
    </row>
    <row r="2792" s="33" customFormat="1" ht="15.75" customHeight="1" spans="1:251">
      <c r="A2792" s="151"/>
      <c r="C2792" s="121"/>
      <c r="D2792" s="116"/>
      <c r="E2792" s="116"/>
      <c r="F2792" s="88"/>
      <c r="IM2792"/>
      <c r="IN2792"/>
      <c r="IO2792"/>
      <c r="IP2792"/>
      <c r="IQ2792"/>
    </row>
    <row r="2793" s="33" customFormat="1" ht="15.75" customHeight="1" spans="1:251">
      <c r="A2793" s="151"/>
      <c r="C2793" s="121"/>
      <c r="D2793" s="116"/>
      <c r="E2793" s="116"/>
      <c r="F2793" s="88"/>
      <c r="IM2793"/>
      <c r="IN2793"/>
      <c r="IO2793"/>
      <c r="IP2793"/>
      <c r="IQ2793"/>
    </row>
    <row r="2794" s="33" customFormat="1" ht="15.75" customHeight="1" spans="1:251">
      <c r="A2794" s="151"/>
      <c r="C2794" s="121"/>
      <c r="D2794" s="116"/>
      <c r="E2794" s="116"/>
      <c r="F2794" s="88"/>
      <c r="IM2794"/>
      <c r="IN2794"/>
      <c r="IO2794"/>
      <c r="IP2794"/>
      <c r="IQ2794"/>
    </row>
    <row r="2795" s="33" customFormat="1" ht="15.75" customHeight="1" spans="1:251">
      <c r="A2795" s="151"/>
      <c r="C2795" s="121"/>
      <c r="D2795" s="116"/>
      <c r="E2795" s="116"/>
      <c r="F2795" s="88"/>
      <c r="IM2795"/>
      <c r="IN2795"/>
      <c r="IO2795"/>
      <c r="IP2795"/>
      <c r="IQ2795"/>
    </row>
    <row r="2796" s="33" customFormat="1" ht="15.75" customHeight="1" spans="1:251">
      <c r="A2796" s="151"/>
      <c r="C2796" s="121"/>
      <c r="D2796" s="116"/>
      <c r="E2796" s="116"/>
      <c r="F2796" s="88"/>
      <c r="IM2796"/>
      <c r="IN2796"/>
      <c r="IO2796"/>
      <c r="IP2796"/>
      <c r="IQ2796"/>
    </row>
    <row r="2797" s="33" customFormat="1" ht="15.75" customHeight="1" spans="1:251">
      <c r="A2797" s="151"/>
      <c r="C2797" s="121"/>
      <c r="D2797" s="116"/>
      <c r="E2797" s="116"/>
      <c r="F2797" s="88"/>
      <c r="IM2797"/>
      <c r="IN2797"/>
      <c r="IO2797"/>
      <c r="IP2797"/>
      <c r="IQ2797"/>
    </row>
    <row r="2798" s="33" customFormat="1" ht="15.75" customHeight="1" spans="1:251">
      <c r="A2798" s="151"/>
      <c r="C2798" s="121"/>
      <c r="D2798" s="116"/>
      <c r="E2798" s="116"/>
      <c r="F2798" s="88"/>
      <c r="IM2798"/>
      <c r="IN2798"/>
      <c r="IO2798"/>
      <c r="IP2798"/>
      <c r="IQ2798"/>
    </row>
    <row r="2799" s="33" customFormat="1" ht="15.75" customHeight="1" spans="1:251">
      <c r="A2799" s="151"/>
      <c r="C2799" s="121"/>
      <c r="D2799" s="116"/>
      <c r="E2799" s="116"/>
      <c r="F2799" s="88"/>
      <c r="IM2799"/>
      <c r="IN2799"/>
      <c r="IO2799"/>
      <c r="IP2799"/>
      <c r="IQ2799"/>
    </row>
    <row r="2800" s="33" customFormat="1" ht="15.75" customHeight="1" spans="1:251">
      <c r="A2800" s="151"/>
      <c r="C2800" s="121"/>
      <c r="D2800" s="116"/>
      <c r="E2800" s="116"/>
      <c r="F2800" s="88"/>
      <c r="IM2800"/>
      <c r="IN2800"/>
      <c r="IO2800"/>
      <c r="IP2800"/>
      <c r="IQ2800"/>
    </row>
    <row r="2801" s="33" customFormat="1" ht="15.75" customHeight="1" spans="1:251">
      <c r="A2801" s="151"/>
      <c r="C2801" s="121"/>
      <c r="D2801" s="116"/>
      <c r="E2801" s="116"/>
      <c r="F2801" s="88"/>
      <c r="IM2801"/>
      <c r="IN2801"/>
      <c r="IO2801"/>
      <c r="IP2801"/>
      <c r="IQ2801"/>
    </row>
    <row r="2802" s="33" customFormat="1" ht="15.75" customHeight="1" spans="1:251">
      <c r="A2802" s="151"/>
      <c r="C2802" s="121"/>
      <c r="D2802" s="116"/>
      <c r="E2802" s="116"/>
      <c r="F2802" s="88"/>
      <c r="IM2802"/>
      <c r="IN2802"/>
      <c r="IO2802"/>
      <c r="IP2802"/>
      <c r="IQ2802"/>
    </row>
    <row r="2803" s="33" customFormat="1" ht="15.75" customHeight="1" spans="1:251">
      <c r="A2803" s="151"/>
      <c r="C2803" s="121"/>
      <c r="D2803" s="116"/>
      <c r="E2803" s="116"/>
      <c r="F2803" s="88"/>
      <c r="IM2803"/>
      <c r="IN2803"/>
      <c r="IO2803"/>
      <c r="IP2803"/>
      <c r="IQ2803"/>
    </row>
    <row r="2804" s="33" customFormat="1" ht="15.75" customHeight="1" spans="1:251">
      <c r="A2804" s="151"/>
      <c r="C2804" s="121"/>
      <c r="D2804" s="116"/>
      <c r="E2804" s="116"/>
      <c r="F2804" s="88"/>
      <c r="IM2804"/>
      <c r="IN2804"/>
      <c r="IO2804"/>
      <c r="IP2804"/>
      <c r="IQ2804"/>
    </row>
    <row r="2805" s="33" customFormat="1" ht="15.75" customHeight="1" spans="1:251">
      <c r="A2805" s="151"/>
      <c r="C2805" s="121"/>
      <c r="D2805" s="116"/>
      <c r="E2805" s="116"/>
      <c r="F2805" s="88"/>
      <c r="IM2805"/>
      <c r="IN2805"/>
      <c r="IO2805"/>
      <c r="IP2805"/>
      <c r="IQ2805"/>
    </row>
    <row r="2806" s="33" customFormat="1" ht="15.75" customHeight="1" spans="1:251">
      <c r="A2806" s="151"/>
      <c r="C2806" s="121"/>
      <c r="D2806" s="116"/>
      <c r="E2806" s="116"/>
      <c r="F2806" s="88"/>
      <c r="IM2806"/>
      <c r="IN2806"/>
      <c r="IO2806"/>
      <c r="IP2806"/>
      <c r="IQ2806"/>
    </row>
    <row r="2807" s="33" customFormat="1" ht="15.75" customHeight="1" spans="1:251">
      <c r="A2807" s="151"/>
      <c r="C2807" s="121"/>
      <c r="D2807" s="116"/>
      <c r="E2807" s="116"/>
      <c r="F2807" s="88"/>
      <c r="IM2807"/>
      <c r="IN2807"/>
      <c r="IO2807"/>
      <c r="IP2807"/>
      <c r="IQ2807"/>
    </row>
    <row r="2808" s="33" customFormat="1" ht="15.75" customHeight="1" spans="1:251">
      <c r="A2808" s="151"/>
      <c r="C2808" s="121"/>
      <c r="D2808" s="116"/>
      <c r="E2808" s="116"/>
      <c r="F2808" s="88"/>
      <c r="IM2808"/>
      <c r="IN2808"/>
      <c r="IO2808"/>
      <c r="IP2808"/>
      <c r="IQ2808"/>
    </row>
    <row r="2809" s="33" customFormat="1" ht="15.75" customHeight="1" spans="1:251">
      <c r="A2809" s="151"/>
      <c r="C2809" s="121"/>
      <c r="D2809" s="116"/>
      <c r="E2809" s="116"/>
      <c r="F2809" s="88"/>
      <c r="IM2809"/>
      <c r="IN2809"/>
      <c r="IO2809"/>
      <c r="IP2809"/>
      <c r="IQ2809"/>
    </row>
    <row r="2810" s="33" customFormat="1" ht="15.75" customHeight="1" spans="1:251">
      <c r="A2810" s="151"/>
      <c r="C2810" s="121"/>
      <c r="D2810" s="116"/>
      <c r="E2810" s="116"/>
      <c r="F2810" s="88"/>
      <c r="IM2810"/>
      <c r="IN2810"/>
      <c r="IO2810"/>
      <c r="IP2810"/>
      <c r="IQ2810"/>
    </row>
    <row r="2811" s="33" customFormat="1" ht="15.75" customHeight="1" spans="1:251">
      <c r="A2811" s="151"/>
      <c r="C2811" s="121"/>
      <c r="D2811" s="116"/>
      <c r="E2811" s="116"/>
      <c r="F2811" s="88"/>
      <c r="IM2811"/>
      <c r="IN2811"/>
      <c r="IO2811"/>
      <c r="IP2811"/>
      <c r="IQ2811"/>
    </row>
    <row r="2812" s="33" customFormat="1" ht="15.75" customHeight="1" spans="1:251">
      <c r="A2812" s="151"/>
      <c r="C2812" s="121"/>
      <c r="D2812" s="116"/>
      <c r="E2812" s="116"/>
      <c r="F2812" s="88"/>
      <c r="IM2812"/>
      <c r="IN2812"/>
      <c r="IO2812"/>
      <c r="IP2812"/>
      <c r="IQ2812"/>
    </row>
    <row r="2813" s="33" customFormat="1" ht="15.75" customHeight="1" spans="1:251">
      <c r="A2813" s="151"/>
      <c r="C2813" s="121"/>
      <c r="D2813" s="116"/>
      <c r="E2813" s="116"/>
      <c r="F2813" s="88"/>
      <c r="IM2813"/>
      <c r="IN2813"/>
      <c r="IO2813"/>
      <c r="IP2813"/>
      <c r="IQ2813"/>
    </row>
    <row r="2814" s="33" customFormat="1" ht="15.75" customHeight="1" spans="1:251">
      <c r="A2814" s="151"/>
      <c r="C2814" s="121"/>
      <c r="D2814" s="116"/>
      <c r="E2814" s="116"/>
      <c r="F2814" s="88"/>
      <c r="IM2814"/>
      <c r="IN2814"/>
      <c r="IO2814"/>
      <c r="IP2814"/>
      <c r="IQ2814"/>
    </row>
    <row r="2815" s="33" customFormat="1" ht="15.75" customHeight="1" spans="1:251">
      <c r="A2815" s="151"/>
      <c r="C2815" s="121"/>
      <c r="D2815" s="116"/>
      <c r="E2815" s="116"/>
      <c r="F2815" s="88"/>
      <c r="IM2815"/>
      <c r="IN2815"/>
      <c r="IO2815"/>
      <c r="IP2815"/>
      <c r="IQ2815"/>
    </row>
    <row r="2816" s="33" customFormat="1" ht="15.75" customHeight="1" spans="1:251">
      <c r="A2816" s="151"/>
      <c r="C2816" s="121"/>
      <c r="D2816" s="116"/>
      <c r="E2816" s="116"/>
      <c r="F2816" s="88"/>
      <c r="IM2816"/>
      <c r="IN2816"/>
      <c r="IO2816"/>
      <c r="IP2816"/>
      <c r="IQ2816"/>
    </row>
    <row r="2817" s="33" customFormat="1" ht="15.75" customHeight="1" spans="1:251">
      <c r="A2817" s="151"/>
      <c r="C2817" s="121"/>
      <c r="D2817" s="116"/>
      <c r="E2817" s="116"/>
      <c r="F2817" s="88"/>
      <c r="IM2817"/>
      <c r="IN2817"/>
      <c r="IO2817"/>
      <c r="IP2817"/>
      <c r="IQ2817"/>
    </row>
    <row r="2818" s="33" customFormat="1" ht="15.75" customHeight="1" spans="1:251">
      <c r="A2818" s="151"/>
      <c r="C2818" s="121"/>
      <c r="D2818" s="116"/>
      <c r="E2818" s="116"/>
      <c r="F2818" s="88"/>
      <c r="IM2818"/>
      <c r="IN2818"/>
      <c r="IO2818"/>
      <c r="IP2818"/>
      <c r="IQ2818"/>
    </row>
    <row r="2819" s="33" customFormat="1" ht="15.75" customHeight="1" spans="1:251">
      <c r="A2819" s="151"/>
      <c r="C2819" s="121"/>
      <c r="D2819" s="116"/>
      <c r="E2819" s="116"/>
      <c r="F2819" s="88"/>
      <c r="IM2819"/>
      <c r="IN2819"/>
      <c r="IO2819"/>
      <c r="IP2819"/>
      <c r="IQ2819"/>
    </row>
    <row r="2820" s="33" customFormat="1" ht="15.75" customHeight="1" spans="1:251">
      <c r="A2820" s="151"/>
      <c r="C2820" s="121"/>
      <c r="D2820" s="116"/>
      <c r="E2820" s="116"/>
      <c r="F2820" s="88"/>
      <c r="IM2820"/>
      <c r="IN2820"/>
      <c r="IO2820"/>
      <c r="IP2820"/>
      <c r="IQ2820"/>
    </row>
    <row r="2821" s="33" customFormat="1" ht="15.75" customHeight="1" spans="1:251">
      <c r="A2821" s="151"/>
      <c r="C2821" s="121"/>
      <c r="D2821" s="116"/>
      <c r="E2821" s="116"/>
      <c r="F2821" s="88"/>
      <c r="IM2821"/>
      <c r="IN2821"/>
      <c r="IO2821"/>
      <c r="IP2821"/>
      <c r="IQ2821"/>
    </row>
    <row r="2822" s="33" customFormat="1" ht="15.75" customHeight="1" spans="1:251">
      <c r="A2822" s="151"/>
      <c r="C2822" s="121"/>
      <c r="D2822" s="116"/>
      <c r="E2822" s="116"/>
      <c r="F2822" s="88"/>
      <c r="IM2822"/>
      <c r="IN2822"/>
      <c r="IO2822"/>
      <c r="IP2822"/>
      <c r="IQ2822"/>
    </row>
    <row r="2823" s="33" customFormat="1" ht="15.75" customHeight="1" spans="1:251">
      <c r="A2823" s="151"/>
      <c r="C2823" s="121"/>
      <c r="D2823" s="116"/>
      <c r="E2823" s="116"/>
      <c r="F2823" s="88"/>
      <c r="IM2823"/>
      <c r="IN2823"/>
      <c r="IO2823"/>
      <c r="IP2823"/>
      <c r="IQ2823"/>
    </row>
    <row r="2824" s="33" customFormat="1" ht="15.75" customHeight="1" spans="1:251">
      <c r="A2824" s="151"/>
      <c r="C2824" s="121"/>
      <c r="D2824" s="116"/>
      <c r="E2824" s="116"/>
      <c r="F2824" s="88"/>
      <c r="IM2824"/>
      <c r="IN2824"/>
      <c r="IO2824"/>
      <c r="IP2824"/>
      <c r="IQ2824"/>
    </row>
    <row r="2825" s="33" customFormat="1" ht="15.75" customHeight="1" spans="1:251">
      <c r="A2825" s="151"/>
      <c r="C2825" s="121"/>
      <c r="D2825" s="116"/>
      <c r="E2825" s="116"/>
      <c r="F2825" s="88"/>
      <c r="IM2825"/>
      <c r="IN2825"/>
      <c r="IO2825"/>
      <c r="IP2825"/>
      <c r="IQ2825"/>
    </row>
    <row r="2826" s="33" customFormat="1" ht="15.75" customHeight="1" spans="1:251">
      <c r="A2826" s="151"/>
      <c r="C2826" s="121"/>
      <c r="D2826" s="116"/>
      <c r="E2826" s="116"/>
      <c r="F2826" s="88"/>
      <c r="IM2826"/>
      <c r="IN2826"/>
      <c r="IO2826"/>
      <c r="IP2826"/>
      <c r="IQ2826"/>
    </row>
    <row r="2827" s="33" customFormat="1" ht="15.75" customHeight="1" spans="1:251">
      <c r="A2827" s="151"/>
      <c r="C2827" s="121"/>
      <c r="D2827" s="116"/>
      <c r="E2827" s="116"/>
      <c r="F2827" s="88"/>
      <c r="IM2827"/>
      <c r="IN2827"/>
      <c r="IO2827"/>
      <c r="IP2827"/>
      <c r="IQ2827"/>
    </row>
    <row r="2828" s="33" customFormat="1" ht="15.75" customHeight="1" spans="1:251">
      <c r="A2828" s="151"/>
      <c r="C2828" s="121"/>
      <c r="D2828" s="116"/>
      <c r="E2828" s="116"/>
      <c r="F2828" s="88"/>
      <c r="IM2828"/>
      <c r="IN2828"/>
      <c r="IO2828"/>
      <c r="IP2828"/>
      <c r="IQ2828"/>
    </row>
    <row r="2829" s="33" customFormat="1" ht="15.75" customHeight="1" spans="1:251">
      <c r="A2829" s="151"/>
      <c r="C2829" s="121"/>
      <c r="D2829" s="116"/>
      <c r="E2829" s="116"/>
      <c r="F2829" s="88"/>
      <c r="IM2829"/>
      <c r="IN2829"/>
      <c r="IO2829"/>
      <c r="IP2829"/>
      <c r="IQ2829"/>
    </row>
    <row r="2830" s="33" customFormat="1" ht="15.75" customHeight="1" spans="1:251">
      <c r="A2830" s="151"/>
      <c r="C2830" s="121"/>
      <c r="D2830" s="116"/>
      <c r="E2830" s="116"/>
      <c r="F2830" s="88"/>
      <c r="IM2830"/>
      <c r="IN2830"/>
      <c r="IO2830"/>
      <c r="IP2830"/>
      <c r="IQ2830"/>
    </row>
    <row r="2831" s="33" customFormat="1" ht="15.75" customHeight="1" spans="1:251">
      <c r="A2831" s="151"/>
      <c r="C2831" s="121"/>
      <c r="D2831" s="116"/>
      <c r="E2831" s="116"/>
      <c r="F2831" s="88"/>
      <c r="IM2831"/>
      <c r="IN2831"/>
      <c r="IO2831"/>
      <c r="IP2831"/>
      <c r="IQ2831"/>
    </row>
    <row r="2832" s="33" customFormat="1" ht="15.75" customHeight="1" spans="1:251">
      <c r="A2832" s="151"/>
      <c r="C2832" s="121"/>
      <c r="D2832" s="116"/>
      <c r="E2832" s="116"/>
      <c r="F2832" s="88"/>
      <c r="IM2832"/>
      <c r="IN2832"/>
      <c r="IO2832"/>
      <c r="IP2832"/>
      <c r="IQ2832"/>
    </row>
    <row r="2833" s="33" customFormat="1" ht="15.75" customHeight="1" spans="1:251">
      <c r="A2833" s="151"/>
      <c r="C2833" s="121"/>
      <c r="D2833" s="116"/>
      <c r="E2833" s="116"/>
      <c r="F2833" s="88"/>
      <c r="IM2833"/>
      <c r="IN2833"/>
      <c r="IO2833"/>
      <c r="IP2833"/>
      <c r="IQ2833"/>
    </row>
    <row r="2834" s="33" customFormat="1" ht="15.75" customHeight="1" spans="1:251">
      <c r="A2834" s="151"/>
      <c r="C2834" s="121"/>
      <c r="D2834" s="116"/>
      <c r="E2834" s="116"/>
      <c r="F2834" s="88"/>
      <c r="IM2834"/>
      <c r="IN2834"/>
      <c r="IO2834"/>
      <c r="IP2834"/>
      <c r="IQ2834"/>
    </row>
    <row r="2835" s="33" customFormat="1" ht="15.75" customHeight="1" spans="1:251">
      <c r="A2835" s="151"/>
      <c r="C2835" s="121"/>
      <c r="D2835" s="116"/>
      <c r="E2835" s="116"/>
      <c r="F2835" s="88"/>
      <c r="IM2835"/>
      <c r="IN2835"/>
      <c r="IO2835"/>
      <c r="IP2835"/>
      <c r="IQ2835"/>
    </row>
    <row r="2836" s="33" customFormat="1" ht="15.75" customHeight="1" spans="1:251">
      <c r="A2836" s="151"/>
      <c r="C2836" s="121"/>
      <c r="D2836" s="116"/>
      <c r="E2836" s="116"/>
      <c r="F2836" s="88"/>
      <c r="IM2836"/>
      <c r="IN2836"/>
      <c r="IO2836"/>
      <c r="IP2836"/>
      <c r="IQ2836"/>
    </row>
    <row r="2837" s="33" customFormat="1" ht="15.75" customHeight="1" spans="1:251">
      <c r="A2837" s="151"/>
      <c r="C2837" s="121"/>
      <c r="D2837" s="116"/>
      <c r="E2837" s="116"/>
      <c r="F2837" s="88"/>
      <c r="IM2837"/>
      <c r="IN2837"/>
      <c r="IO2837"/>
      <c r="IP2837"/>
      <c r="IQ2837"/>
    </row>
    <row r="2838" s="33" customFormat="1" ht="15.75" customHeight="1" spans="1:251">
      <c r="A2838" s="151"/>
      <c r="C2838" s="121"/>
      <c r="D2838" s="116"/>
      <c r="E2838" s="116"/>
      <c r="F2838" s="88"/>
      <c r="IM2838"/>
      <c r="IN2838"/>
      <c r="IO2838"/>
      <c r="IP2838"/>
      <c r="IQ2838"/>
    </row>
    <row r="2839" s="33" customFormat="1" ht="15.75" customHeight="1" spans="1:251">
      <c r="A2839" s="151"/>
      <c r="C2839" s="121"/>
      <c r="D2839" s="116"/>
      <c r="E2839" s="116"/>
      <c r="F2839" s="88"/>
      <c r="IM2839"/>
      <c r="IN2839"/>
      <c r="IO2839"/>
      <c r="IP2839"/>
      <c r="IQ2839"/>
    </row>
    <row r="2840" s="33" customFormat="1" ht="15.75" customHeight="1" spans="1:251">
      <c r="A2840" s="151"/>
      <c r="C2840" s="121"/>
      <c r="D2840" s="116"/>
      <c r="E2840" s="116"/>
      <c r="F2840" s="88"/>
      <c r="IM2840"/>
      <c r="IN2840"/>
      <c r="IO2840"/>
      <c r="IP2840"/>
      <c r="IQ2840"/>
    </row>
    <row r="2841" s="33" customFormat="1" ht="15.75" customHeight="1" spans="1:251">
      <c r="A2841" s="151"/>
      <c r="C2841" s="121"/>
      <c r="D2841" s="116"/>
      <c r="E2841" s="116"/>
      <c r="F2841" s="88"/>
      <c r="IM2841"/>
      <c r="IN2841"/>
      <c r="IO2841"/>
      <c r="IP2841"/>
      <c r="IQ2841"/>
    </row>
    <row r="2842" s="33" customFormat="1" ht="15.75" customHeight="1" spans="1:251">
      <c r="A2842" s="151"/>
      <c r="C2842" s="121"/>
      <c r="D2842" s="116"/>
      <c r="E2842" s="116"/>
      <c r="F2842" s="88"/>
      <c r="IM2842"/>
      <c r="IN2842"/>
      <c r="IO2842"/>
      <c r="IP2842"/>
      <c r="IQ2842"/>
    </row>
    <row r="2843" s="33" customFormat="1" ht="15.75" customHeight="1" spans="1:251">
      <c r="A2843" s="151"/>
      <c r="C2843" s="121"/>
      <c r="D2843" s="116"/>
      <c r="E2843" s="116"/>
      <c r="F2843" s="88"/>
      <c r="IM2843"/>
      <c r="IN2843"/>
      <c r="IO2843"/>
      <c r="IP2843"/>
      <c r="IQ2843"/>
    </row>
    <row r="2844" s="33" customFormat="1" ht="15.75" customHeight="1" spans="1:251">
      <c r="A2844" s="151"/>
      <c r="C2844" s="121"/>
      <c r="D2844" s="116"/>
      <c r="E2844" s="116"/>
      <c r="F2844" s="88"/>
      <c r="IM2844"/>
      <c r="IN2844"/>
      <c r="IO2844"/>
      <c r="IP2844"/>
      <c r="IQ2844"/>
    </row>
    <row r="2845" s="33" customFormat="1" ht="15.75" customHeight="1" spans="1:251">
      <c r="A2845" s="151"/>
      <c r="C2845" s="121"/>
      <c r="D2845" s="116"/>
      <c r="E2845" s="116"/>
      <c r="F2845" s="88"/>
      <c r="IM2845"/>
      <c r="IN2845"/>
      <c r="IO2845"/>
      <c r="IP2845"/>
      <c r="IQ2845"/>
    </row>
    <row r="2846" s="33" customFormat="1" ht="15.75" customHeight="1" spans="1:251">
      <c r="A2846" s="151"/>
      <c r="C2846" s="121"/>
      <c r="D2846" s="116"/>
      <c r="E2846" s="116"/>
      <c r="F2846" s="88"/>
      <c r="IM2846"/>
      <c r="IN2846"/>
      <c r="IO2846"/>
      <c r="IP2846"/>
      <c r="IQ2846"/>
    </row>
    <row r="2847" s="33" customFormat="1" ht="15.75" customHeight="1" spans="1:251">
      <c r="A2847" s="151"/>
      <c r="C2847" s="121"/>
      <c r="D2847" s="116"/>
      <c r="E2847" s="116"/>
      <c r="F2847" s="88"/>
      <c r="IM2847"/>
      <c r="IN2847"/>
      <c r="IO2847"/>
      <c r="IP2847"/>
      <c r="IQ2847"/>
    </row>
    <row r="2848" s="33" customFormat="1" ht="15.75" customHeight="1" spans="1:251">
      <c r="A2848" s="151"/>
      <c r="C2848" s="121"/>
      <c r="D2848" s="116"/>
      <c r="E2848" s="116"/>
      <c r="F2848" s="88"/>
      <c r="IM2848"/>
      <c r="IN2848"/>
      <c r="IO2848"/>
      <c r="IP2848"/>
      <c r="IQ2848"/>
    </row>
    <row r="2849" s="33" customFormat="1" ht="15.75" customHeight="1" spans="1:251">
      <c r="A2849" s="151"/>
      <c r="C2849" s="121"/>
      <c r="D2849" s="116"/>
      <c r="E2849" s="116"/>
      <c r="F2849" s="88"/>
      <c r="IM2849"/>
      <c r="IN2849"/>
      <c r="IO2849"/>
      <c r="IP2849"/>
      <c r="IQ2849"/>
    </row>
    <row r="2850" s="33" customFormat="1" ht="15.75" customHeight="1" spans="1:251">
      <c r="A2850" s="151"/>
      <c r="C2850" s="121"/>
      <c r="D2850" s="116"/>
      <c r="E2850" s="116"/>
      <c r="F2850" s="88"/>
      <c r="IM2850"/>
      <c r="IN2850"/>
      <c r="IO2850"/>
      <c r="IP2850"/>
      <c r="IQ2850"/>
    </row>
    <row r="2851" s="33" customFormat="1" ht="15.75" customHeight="1" spans="1:251">
      <c r="A2851" s="151"/>
      <c r="C2851" s="121"/>
      <c r="D2851" s="116"/>
      <c r="E2851" s="116"/>
      <c r="F2851" s="88"/>
      <c r="IM2851"/>
      <c r="IN2851"/>
      <c r="IO2851"/>
      <c r="IP2851"/>
      <c r="IQ2851"/>
    </row>
    <row r="2852" s="33" customFormat="1" ht="15.75" customHeight="1" spans="1:251">
      <c r="A2852" s="151"/>
      <c r="C2852" s="121"/>
      <c r="D2852" s="116"/>
      <c r="E2852" s="116"/>
      <c r="F2852" s="88"/>
      <c r="IM2852"/>
      <c r="IN2852"/>
      <c r="IO2852"/>
      <c r="IP2852"/>
      <c r="IQ2852"/>
    </row>
    <row r="2853" s="33" customFormat="1" ht="15.75" customHeight="1" spans="1:251">
      <c r="A2853" s="151"/>
      <c r="C2853" s="121"/>
      <c r="D2853" s="116"/>
      <c r="E2853" s="116"/>
      <c r="F2853" s="88"/>
      <c r="IM2853"/>
      <c r="IN2853"/>
      <c r="IO2853"/>
      <c r="IP2853"/>
      <c r="IQ2853"/>
    </row>
    <row r="2854" s="33" customFormat="1" ht="15.75" customHeight="1" spans="1:251">
      <c r="A2854" s="151"/>
      <c r="C2854" s="121"/>
      <c r="D2854" s="116"/>
      <c r="E2854" s="116"/>
      <c r="F2854" s="88"/>
      <c r="IM2854"/>
      <c r="IN2854"/>
      <c r="IO2854"/>
      <c r="IP2854"/>
      <c r="IQ2854"/>
    </row>
    <row r="2855" s="33" customFormat="1" ht="15.75" customHeight="1" spans="1:251">
      <c r="A2855" s="151"/>
      <c r="C2855" s="121"/>
      <c r="D2855" s="116"/>
      <c r="E2855" s="116"/>
      <c r="F2855" s="88"/>
      <c r="IM2855"/>
      <c r="IN2855"/>
      <c r="IO2855"/>
      <c r="IP2855"/>
      <c r="IQ2855"/>
    </row>
    <row r="2856" s="33" customFormat="1" ht="15.75" customHeight="1" spans="1:251">
      <c r="A2856" s="151"/>
      <c r="C2856" s="121"/>
      <c r="D2856" s="116"/>
      <c r="E2856" s="116"/>
      <c r="F2856" s="88"/>
      <c r="IM2856"/>
      <c r="IN2856"/>
      <c r="IO2856"/>
      <c r="IP2856"/>
      <c r="IQ2856"/>
    </row>
    <row r="2857" s="33" customFormat="1" ht="15.75" customHeight="1" spans="1:251">
      <c r="A2857" s="151"/>
      <c r="C2857" s="121"/>
      <c r="D2857" s="116"/>
      <c r="E2857" s="116"/>
      <c r="F2857" s="88"/>
      <c r="IM2857"/>
      <c r="IN2857"/>
      <c r="IO2857"/>
      <c r="IP2857"/>
      <c r="IQ2857"/>
    </row>
    <row r="2858" s="33" customFormat="1" ht="15.75" customHeight="1" spans="1:251">
      <c r="A2858" s="151"/>
      <c r="C2858" s="121"/>
      <c r="D2858" s="116"/>
      <c r="E2858" s="116"/>
      <c r="F2858" s="88"/>
      <c r="IM2858"/>
      <c r="IN2858"/>
      <c r="IO2858"/>
      <c r="IP2858"/>
      <c r="IQ2858"/>
    </row>
    <row r="2859" s="33" customFormat="1" ht="15.75" customHeight="1" spans="1:251">
      <c r="A2859" s="151"/>
      <c r="C2859" s="121"/>
      <c r="D2859" s="116"/>
      <c r="E2859" s="116"/>
      <c r="F2859" s="88"/>
      <c r="IM2859"/>
      <c r="IN2859"/>
      <c r="IO2859"/>
      <c r="IP2859"/>
      <c r="IQ2859"/>
    </row>
    <row r="2860" s="33" customFormat="1" ht="15.75" customHeight="1" spans="1:251">
      <c r="A2860" s="151"/>
      <c r="C2860" s="121"/>
      <c r="D2860" s="116"/>
      <c r="E2860" s="116"/>
      <c r="F2860" s="88"/>
      <c r="IM2860"/>
      <c r="IN2860"/>
      <c r="IO2860"/>
      <c r="IP2860"/>
      <c r="IQ2860"/>
    </row>
    <row r="2861" s="33" customFormat="1" ht="15.75" customHeight="1" spans="1:251">
      <c r="A2861" s="151"/>
      <c r="C2861" s="121"/>
      <c r="D2861" s="116"/>
      <c r="E2861" s="116"/>
      <c r="F2861" s="88"/>
      <c r="IM2861"/>
      <c r="IN2861"/>
      <c r="IO2861"/>
      <c r="IP2861"/>
      <c r="IQ2861"/>
    </row>
    <row r="2862" s="33" customFormat="1" ht="15.75" customHeight="1" spans="1:251">
      <c r="A2862" s="151"/>
      <c r="C2862" s="121"/>
      <c r="D2862" s="116"/>
      <c r="E2862" s="116"/>
      <c r="F2862" s="88"/>
      <c r="IM2862"/>
      <c r="IN2862"/>
      <c r="IO2862"/>
      <c r="IP2862"/>
      <c r="IQ2862"/>
    </row>
    <row r="2863" s="33" customFormat="1" ht="15.75" customHeight="1" spans="1:251">
      <c r="A2863" s="151"/>
      <c r="C2863" s="121"/>
      <c r="D2863" s="116"/>
      <c r="E2863" s="116"/>
      <c r="F2863" s="88"/>
      <c r="IM2863"/>
      <c r="IN2863"/>
      <c r="IO2863"/>
      <c r="IP2863"/>
      <c r="IQ2863"/>
    </row>
    <row r="2864" s="33" customFormat="1" ht="15.75" customHeight="1" spans="1:251">
      <c r="A2864" s="151"/>
      <c r="C2864" s="121"/>
      <c r="D2864" s="116"/>
      <c r="E2864" s="116"/>
      <c r="F2864" s="88"/>
      <c r="IM2864"/>
      <c r="IN2864"/>
      <c r="IO2864"/>
      <c r="IP2864"/>
      <c r="IQ2864"/>
    </row>
    <row r="2865" s="33" customFormat="1" ht="15.75" customHeight="1" spans="1:251">
      <c r="A2865" s="151"/>
      <c r="C2865" s="121"/>
      <c r="D2865" s="116"/>
      <c r="E2865" s="116"/>
      <c r="F2865" s="88"/>
      <c r="IM2865"/>
      <c r="IN2865"/>
      <c r="IO2865"/>
      <c r="IP2865"/>
      <c r="IQ2865"/>
    </row>
    <row r="2866" s="33" customFormat="1" ht="15.75" customHeight="1" spans="1:251">
      <c r="A2866" s="151"/>
      <c r="C2866" s="121"/>
      <c r="D2866" s="116"/>
      <c r="E2866" s="116"/>
      <c r="F2866" s="88"/>
      <c r="IM2866"/>
      <c r="IN2866"/>
      <c r="IO2866"/>
      <c r="IP2866"/>
      <c r="IQ2866"/>
    </row>
    <row r="2867" s="33" customFormat="1" ht="15.75" customHeight="1" spans="1:251">
      <c r="A2867" s="151"/>
      <c r="C2867" s="121"/>
      <c r="D2867" s="116"/>
      <c r="E2867" s="116"/>
      <c r="F2867" s="88"/>
      <c r="IM2867"/>
      <c r="IN2867"/>
      <c r="IO2867"/>
      <c r="IP2867"/>
      <c r="IQ2867"/>
    </row>
    <row r="2868" s="33" customFormat="1" ht="15.75" customHeight="1" spans="1:251">
      <c r="A2868" s="151"/>
      <c r="C2868" s="121"/>
      <c r="D2868" s="116"/>
      <c r="E2868" s="116"/>
      <c r="F2868" s="88"/>
      <c r="IM2868"/>
      <c r="IN2868"/>
      <c r="IO2868"/>
      <c r="IP2868"/>
      <c r="IQ2868"/>
    </row>
    <row r="2869" s="33" customFormat="1" ht="15.75" customHeight="1" spans="1:251">
      <c r="A2869" s="151"/>
      <c r="C2869" s="121"/>
      <c r="D2869" s="116"/>
      <c r="E2869" s="116"/>
      <c r="F2869" s="88"/>
      <c r="IM2869"/>
      <c r="IN2869"/>
      <c r="IO2869"/>
      <c r="IP2869"/>
      <c r="IQ2869"/>
    </row>
    <row r="2870" s="33" customFormat="1" ht="15.75" customHeight="1" spans="1:251">
      <c r="A2870" s="151"/>
      <c r="C2870" s="121"/>
      <c r="D2870" s="116"/>
      <c r="E2870" s="116"/>
      <c r="F2870" s="88"/>
      <c r="IM2870"/>
      <c r="IN2870"/>
      <c r="IO2870"/>
      <c r="IP2870"/>
      <c r="IQ2870"/>
    </row>
    <row r="2871" s="33" customFormat="1" ht="15.75" customHeight="1" spans="1:251">
      <c r="A2871" s="151"/>
      <c r="C2871" s="121"/>
      <c r="D2871" s="116"/>
      <c r="E2871" s="116"/>
      <c r="F2871" s="88"/>
      <c r="IM2871"/>
      <c r="IN2871"/>
      <c r="IO2871"/>
      <c r="IP2871"/>
      <c r="IQ2871"/>
    </row>
    <row r="2872" s="33" customFormat="1" ht="15.75" customHeight="1" spans="1:251">
      <c r="A2872" s="151"/>
      <c r="C2872" s="121"/>
      <c r="D2872" s="116"/>
      <c r="E2872" s="116"/>
      <c r="F2872" s="88"/>
      <c r="IM2872"/>
      <c r="IN2872"/>
      <c r="IO2872"/>
      <c r="IP2872"/>
      <c r="IQ2872"/>
    </row>
    <row r="2873" s="33" customFormat="1" ht="15.75" customHeight="1" spans="1:251">
      <c r="A2873" s="151"/>
      <c r="C2873" s="121"/>
      <c r="D2873" s="116"/>
      <c r="E2873" s="116"/>
      <c r="F2873" s="88"/>
      <c r="IM2873"/>
      <c r="IN2873"/>
      <c r="IO2873"/>
      <c r="IP2873"/>
      <c r="IQ2873"/>
    </row>
    <row r="2874" s="33" customFormat="1" ht="15.75" customHeight="1" spans="1:251">
      <c r="A2874" s="151"/>
      <c r="C2874" s="121"/>
      <c r="D2874" s="116"/>
      <c r="E2874" s="116"/>
      <c r="F2874" s="88"/>
      <c r="IM2874"/>
      <c r="IN2874"/>
      <c r="IO2874"/>
      <c r="IP2874"/>
      <c r="IQ2874"/>
    </row>
    <row r="2875" s="33" customFormat="1" ht="15.75" customHeight="1" spans="1:251">
      <c r="A2875" s="151"/>
      <c r="C2875" s="121"/>
      <c r="D2875" s="116"/>
      <c r="E2875" s="116"/>
      <c r="F2875" s="88"/>
      <c r="IM2875"/>
      <c r="IN2875"/>
      <c r="IO2875"/>
      <c r="IP2875"/>
      <c r="IQ2875"/>
    </row>
    <row r="2876" s="33" customFormat="1" ht="15.75" customHeight="1" spans="1:251">
      <c r="A2876" s="151"/>
      <c r="C2876" s="121"/>
      <c r="D2876" s="116"/>
      <c r="E2876" s="116"/>
      <c r="F2876" s="88"/>
      <c r="IM2876"/>
      <c r="IN2876"/>
      <c r="IO2876"/>
      <c r="IP2876"/>
      <c r="IQ2876"/>
    </row>
    <row r="2877" s="33" customFormat="1" ht="15.75" customHeight="1" spans="1:251">
      <c r="A2877" s="151"/>
      <c r="C2877" s="121"/>
      <c r="D2877" s="116"/>
      <c r="E2877" s="116"/>
      <c r="F2877" s="88"/>
      <c r="IM2877"/>
      <c r="IN2877"/>
      <c r="IO2877"/>
      <c r="IP2877"/>
      <c r="IQ2877"/>
    </row>
    <row r="2878" s="33" customFormat="1" ht="15.75" customHeight="1" spans="1:251">
      <c r="A2878" s="151"/>
      <c r="C2878" s="121"/>
      <c r="D2878" s="116"/>
      <c r="E2878" s="116"/>
      <c r="F2878" s="88"/>
      <c r="IM2878"/>
      <c r="IN2878"/>
      <c r="IO2878"/>
      <c r="IP2878"/>
      <c r="IQ2878"/>
    </row>
    <row r="2879" s="33" customFormat="1" ht="15.75" customHeight="1" spans="1:251">
      <c r="A2879" s="151"/>
      <c r="C2879" s="121"/>
      <c r="D2879" s="116"/>
      <c r="E2879" s="116"/>
      <c r="F2879" s="88"/>
      <c r="IM2879"/>
      <c r="IN2879"/>
      <c r="IO2879"/>
      <c r="IP2879"/>
      <c r="IQ2879"/>
    </row>
    <row r="2880" s="33" customFormat="1" ht="15.75" customHeight="1" spans="1:251">
      <c r="A2880" s="151"/>
      <c r="C2880" s="121"/>
      <c r="D2880" s="116"/>
      <c r="E2880" s="116"/>
      <c r="F2880" s="88"/>
      <c r="IM2880"/>
      <c r="IN2880"/>
      <c r="IO2880"/>
      <c r="IP2880"/>
      <c r="IQ2880"/>
    </row>
    <row r="2881" s="33" customFormat="1" ht="15.75" customHeight="1" spans="1:251">
      <c r="A2881" s="151"/>
      <c r="C2881" s="121"/>
      <c r="D2881" s="116"/>
      <c r="E2881" s="116"/>
      <c r="F2881" s="88"/>
      <c r="IM2881"/>
      <c r="IN2881"/>
      <c r="IO2881"/>
      <c r="IP2881"/>
      <c r="IQ2881"/>
    </row>
    <row r="2882" s="33" customFormat="1" ht="15.75" customHeight="1" spans="1:251">
      <c r="A2882" s="151"/>
      <c r="C2882" s="121"/>
      <c r="D2882" s="116"/>
      <c r="E2882" s="116"/>
      <c r="F2882" s="88"/>
      <c r="IM2882"/>
      <c r="IN2882"/>
      <c r="IO2882"/>
      <c r="IP2882"/>
      <c r="IQ2882"/>
    </row>
    <row r="2883" s="33" customFormat="1" ht="15.75" customHeight="1" spans="1:251">
      <c r="A2883" s="151"/>
      <c r="C2883" s="121"/>
      <c r="D2883" s="116"/>
      <c r="E2883" s="116"/>
      <c r="F2883" s="88"/>
      <c r="IM2883"/>
      <c r="IN2883"/>
      <c r="IO2883"/>
      <c r="IP2883"/>
      <c r="IQ2883"/>
    </row>
    <row r="2884" s="33" customFormat="1" ht="15.75" customHeight="1" spans="1:251">
      <c r="A2884" s="151"/>
      <c r="C2884" s="121"/>
      <c r="D2884" s="116"/>
      <c r="E2884" s="116"/>
      <c r="F2884" s="88"/>
      <c r="IM2884"/>
      <c r="IN2884"/>
      <c r="IO2884"/>
      <c r="IP2884"/>
      <c r="IQ2884"/>
    </row>
    <row r="2885" s="33" customFormat="1" ht="15.75" customHeight="1" spans="1:251">
      <c r="A2885" s="151"/>
      <c r="C2885" s="121"/>
      <c r="D2885" s="116"/>
      <c r="E2885" s="116"/>
      <c r="F2885" s="88"/>
      <c r="IM2885"/>
      <c r="IN2885"/>
      <c r="IO2885"/>
      <c r="IP2885"/>
      <c r="IQ2885"/>
    </row>
    <row r="2886" s="33" customFormat="1" ht="15.75" customHeight="1" spans="1:251">
      <c r="A2886" s="151"/>
      <c r="C2886" s="121"/>
      <c r="D2886" s="116"/>
      <c r="E2886" s="116"/>
      <c r="F2886" s="88"/>
      <c r="IM2886"/>
      <c r="IN2886"/>
      <c r="IO2886"/>
      <c r="IP2886"/>
      <c r="IQ2886"/>
    </row>
    <row r="2887" s="33" customFormat="1" ht="15.75" customHeight="1" spans="1:251">
      <c r="A2887" s="151"/>
      <c r="C2887" s="121"/>
      <c r="D2887" s="116"/>
      <c r="E2887" s="116"/>
      <c r="F2887" s="88"/>
      <c r="IM2887"/>
      <c r="IN2887"/>
      <c r="IO2887"/>
      <c r="IP2887"/>
      <c r="IQ2887"/>
    </row>
    <row r="2888" s="33" customFormat="1" ht="15.75" customHeight="1" spans="1:251">
      <c r="A2888" s="151"/>
      <c r="C2888" s="121"/>
      <c r="D2888" s="116"/>
      <c r="E2888" s="116"/>
      <c r="F2888" s="88"/>
      <c r="IM2888"/>
      <c r="IN2888"/>
      <c r="IO2888"/>
      <c r="IP2888"/>
      <c r="IQ2888"/>
    </row>
    <row r="2889" s="33" customFormat="1" ht="15.75" customHeight="1" spans="1:251">
      <c r="A2889" s="151"/>
      <c r="C2889" s="121"/>
      <c r="D2889" s="116"/>
      <c r="E2889" s="116"/>
      <c r="F2889" s="88"/>
      <c r="IM2889"/>
      <c r="IN2889"/>
      <c r="IO2889"/>
      <c r="IP2889"/>
      <c r="IQ2889"/>
    </row>
    <row r="2890" s="33" customFormat="1" ht="15.75" customHeight="1" spans="1:251">
      <c r="A2890" s="151"/>
      <c r="C2890" s="121"/>
      <c r="D2890" s="116"/>
      <c r="E2890" s="116"/>
      <c r="F2890" s="88"/>
      <c r="IM2890"/>
      <c r="IN2890"/>
      <c r="IO2890"/>
      <c r="IP2890"/>
      <c r="IQ2890"/>
    </row>
    <row r="2891" s="33" customFormat="1" ht="15.75" customHeight="1" spans="1:251">
      <c r="A2891" s="151"/>
      <c r="C2891" s="121"/>
      <c r="D2891" s="116"/>
      <c r="E2891" s="116"/>
      <c r="F2891" s="88"/>
      <c r="IM2891"/>
      <c r="IN2891"/>
      <c r="IO2891"/>
      <c r="IP2891"/>
      <c r="IQ2891"/>
    </row>
    <row r="2892" s="33" customFormat="1" ht="15.75" customHeight="1" spans="1:251">
      <c r="A2892" s="151"/>
      <c r="C2892" s="121"/>
      <c r="D2892" s="116"/>
      <c r="E2892" s="116"/>
      <c r="F2892" s="88"/>
      <c r="IM2892"/>
      <c r="IN2892"/>
      <c r="IO2892"/>
      <c r="IP2892"/>
      <c r="IQ2892"/>
    </row>
    <row r="2893" s="33" customFormat="1" ht="15.75" customHeight="1" spans="1:251">
      <c r="A2893" s="151"/>
      <c r="C2893" s="121"/>
      <c r="D2893" s="116"/>
      <c r="E2893" s="116"/>
      <c r="F2893" s="88"/>
      <c r="IM2893"/>
      <c r="IN2893"/>
      <c r="IO2893"/>
      <c r="IP2893"/>
      <c r="IQ2893"/>
    </row>
    <row r="2894" s="33" customFormat="1" ht="15.75" customHeight="1" spans="1:251">
      <c r="A2894" s="151"/>
      <c r="C2894" s="121"/>
      <c r="D2894" s="116"/>
      <c r="E2894" s="116"/>
      <c r="F2894" s="88"/>
      <c r="IM2894"/>
      <c r="IN2894"/>
      <c r="IO2894"/>
      <c r="IP2894"/>
      <c r="IQ2894"/>
    </row>
    <row r="2895" s="33" customFormat="1" ht="15.75" customHeight="1" spans="1:251">
      <c r="A2895" s="151"/>
      <c r="C2895" s="121"/>
      <c r="D2895" s="116"/>
      <c r="E2895" s="116"/>
      <c r="F2895" s="88"/>
      <c r="IM2895"/>
      <c r="IN2895"/>
      <c r="IO2895"/>
      <c r="IP2895"/>
      <c r="IQ2895"/>
    </row>
    <row r="2896" s="33" customFormat="1" ht="15.75" customHeight="1" spans="1:251">
      <c r="A2896" s="151"/>
      <c r="C2896" s="121"/>
      <c r="D2896" s="116"/>
      <c r="E2896" s="116"/>
      <c r="F2896" s="88"/>
      <c r="IM2896"/>
      <c r="IN2896"/>
      <c r="IO2896"/>
      <c r="IP2896"/>
      <c r="IQ2896"/>
    </row>
    <row r="2897" s="33" customFormat="1" ht="15.75" customHeight="1" spans="1:251">
      <c r="A2897" s="151"/>
      <c r="C2897" s="121"/>
      <c r="D2897" s="116"/>
      <c r="E2897" s="116"/>
      <c r="F2897" s="88"/>
      <c r="IM2897"/>
      <c r="IN2897"/>
      <c r="IO2897"/>
      <c r="IP2897"/>
      <c r="IQ2897"/>
    </row>
    <row r="2898" s="33" customFormat="1" ht="15.75" customHeight="1" spans="1:251">
      <c r="A2898" s="151"/>
      <c r="C2898" s="121"/>
      <c r="D2898" s="116"/>
      <c r="E2898" s="116"/>
      <c r="F2898" s="88"/>
      <c r="IM2898"/>
      <c r="IN2898"/>
      <c r="IO2898"/>
      <c r="IP2898"/>
      <c r="IQ2898"/>
    </row>
    <row r="2899" s="33" customFormat="1" ht="15.75" customHeight="1" spans="1:251">
      <c r="A2899" s="151"/>
      <c r="C2899" s="121"/>
      <c r="D2899" s="116"/>
      <c r="E2899" s="116"/>
      <c r="F2899" s="88"/>
      <c r="IM2899"/>
      <c r="IN2899"/>
      <c r="IO2899"/>
      <c r="IP2899"/>
      <c r="IQ2899"/>
    </row>
    <row r="2900" s="33" customFormat="1" ht="15.75" customHeight="1" spans="1:251">
      <c r="A2900" s="151"/>
      <c r="C2900" s="121"/>
      <c r="D2900" s="116"/>
      <c r="E2900" s="116"/>
      <c r="F2900" s="88"/>
      <c r="IM2900"/>
      <c r="IN2900"/>
      <c r="IO2900"/>
      <c r="IP2900"/>
      <c r="IQ2900"/>
    </row>
    <row r="2901" s="33" customFormat="1" ht="15.75" customHeight="1" spans="1:251">
      <c r="A2901" s="151"/>
      <c r="C2901" s="121"/>
      <c r="D2901" s="116"/>
      <c r="E2901" s="116"/>
      <c r="F2901" s="88"/>
      <c r="IM2901"/>
      <c r="IN2901"/>
      <c r="IO2901"/>
      <c r="IP2901"/>
      <c r="IQ2901"/>
    </row>
    <row r="2902" s="33" customFormat="1" ht="15.75" customHeight="1" spans="1:251">
      <c r="A2902" s="151"/>
      <c r="C2902" s="121"/>
      <c r="D2902" s="116"/>
      <c r="E2902" s="116"/>
      <c r="F2902" s="88"/>
      <c r="IM2902"/>
      <c r="IN2902"/>
      <c r="IO2902"/>
      <c r="IP2902"/>
      <c r="IQ2902"/>
    </row>
    <row r="2903" s="33" customFormat="1" ht="15.75" customHeight="1" spans="1:251">
      <c r="A2903" s="151"/>
      <c r="C2903" s="121"/>
      <c r="D2903" s="116"/>
      <c r="E2903" s="116"/>
      <c r="F2903" s="88"/>
      <c r="IM2903"/>
      <c r="IN2903"/>
      <c r="IO2903"/>
      <c r="IP2903"/>
      <c r="IQ2903"/>
    </row>
    <row r="2904" s="33" customFormat="1" ht="15.75" customHeight="1" spans="1:251">
      <c r="A2904" s="151"/>
      <c r="C2904" s="121"/>
      <c r="D2904" s="116"/>
      <c r="E2904" s="116"/>
      <c r="F2904" s="88"/>
      <c r="IM2904"/>
      <c r="IN2904"/>
      <c r="IO2904"/>
      <c r="IP2904"/>
      <c r="IQ2904"/>
    </row>
    <row r="2905" s="33" customFormat="1" ht="15.75" customHeight="1" spans="1:251">
      <c r="A2905" s="151"/>
      <c r="C2905" s="121"/>
      <c r="D2905" s="116"/>
      <c r="E2905" s="116"/>
      <c r="F2905" s="88"/>
      <c r="IM2905"/>
      <c r="IN2905"/>
      <c r="IO2905"/>
      <c r="IP2905"/>
      <c r="IQ2905"/>
    </row>
    <row r="2906" s="33" customFormat="1" ht="15.75" customHeight="1" spans="1:251">
      <c r="A2906" s="151"/>
      <c r="C2906" s="121"/>
      <c r="D2906" s="116"/>
      <c r="E2906" s="116"/>
      <c r="F2906" s="88"/>
      <c r="IM2906"/>
      <c r="IN2906"/>
      <c r="IO2906"/>
      <c r="IP2906"/>
      <c r="IQ2906"/>
    </row>
    <row r="2907" s="33" customFormat="1" ht="15.75" customHeight="1" spans="1:251">
      <c r="A2907" s="151"/>
      <c r="C2907" s="121"/>
      <c r="D2907" s="116"/>
      <c r="E2907" s="116"/>
      <c r="F2907" s="88"/>
      <c r="IM2907"/>
      <c r="IN2907"/>
      <c r="IO2907"/>
      <c r="IP2907"/>
      <c r="IQ2907"/>
    </row>
    <row r="2908" s="33" customFormat="1" ht="15.75" customHeight="1" spans="1:251">
      <c r="A2908" s="151"/>
      <c r="C2908" s="121"/>
      <c r="D2908" s="116"/>
      <c r="E2908" s="116"/>
      <c r="F2908" s="88"/>
      <c r="IM2908"/>
      <c r="IN2908"/>
      <c r="IO2908"/>
      <c r="IP2908"/>
      <c r="IQ2908"/>
    </row>
    <row r="2909" s="33" customFormat="1" ht="15.75" customHeight="1" spans="1:251">
      <c r="A2909" s="151"/>
      <c r="C2909" s="121"/>
      <c r="D2909" s="116"/>
      <c r="E2909" s="116"/>
      <c r="F2909" s="88"/>
      <c r="IM2909"/>
      <c r="IN2909"/>
      <c r="IO2909"/>
      <c r="IP2909"/>
      <c r="IQ2909"/>
    </row>
    <row r="2910" s="33" customFormat="1" ht="15.75" customHeight="1" spans="1:251">
      <c r="A2910" s="151"/>
      <c r="C2910" s="121"/>
      <c r="D2910" s="116"/>
      <c r="E2910" s="116"/>
      <c r="F2910" s="88"/>
      <c r="IM2910"/>
      <c r="IN2910"/>
      <c r="IO2910"/>
      <c r="IP2910"/>
      <c r="IQ2910"/>
    </row>
    <row r="2911" s="33" customFormat="1" ht="15.75" customHeight="1" spans="1:251">
      <c r="A2911" s="151"/>
      <c r="C2911" s="121"/>
      <c r="D2911" s="116"/>
      <c r="E2911" s="116"/>
      <c r="F2911" s="88"/>
      <c r="IM2911"/>
      <c r="IN2911"/>
      <c r="IO2911"/>
      <c r="IP2911"/>
      <c r="IQ2911"/>
    </row>
    <row r="2912" s="33" customFormat="1" ht="15.75" customHeight="1" spans="1:251">
      <c r="A2912" s="151"/>
      <c r="C2912" s="121"/>
      <c r="D2912" s="116"/>
      <c r="E2912" s="116"/>
      <c r="F2912" s="88"/>
      <c r="IM2912"/>
      <c r="IN2912"/>
      <c r="IO2912"/>
      <c r="IP2912"/>
      <c r="IQ2912"/>
    </row>
    <row r="2913" s="33" customFormat="1" ht="15.75" customHeight="1" spans="1:251">
      <c r="A2913" s="151"/>
      <c r="C2913" s="121"/>
      <c r="D2913" s="116"/>
      <c r="E2913" s="116"/>
      <c r="F2913" s="88"/>
      <c r="IM2913"/>
      <c r="IN2913"/>
      <c r="IO2913"/>
      <c r="IP2913"/>
      <c r="IQ2913"/>
    </row>
    <row r="2914" s="33" customFormat="1" ht="15.75" customHeight="1" spans="1:251">
      <c r="A2914" s="151"/>
      <c r="C2914" s="121"/>
      <c r="D2914" s="116"/>
      <c r="E2914" s="116"/>
      <c r="F2914" s="88"/>
      <c r="IM2914"/>
      <c r="IN2914"/>
      <c r="IO2914"/>
      <c r="IP2914"/>
      <c r="IQ2914"/>
    </row>
    <row r="2915" s="33" customFormat="1" ht="15.75" customHeight="1" spans="1:251">
      <c r="A2915" s="151"/>
      <c r="C2915" s="121"/>
      <c r="D2915" s="116"/>
      <c r="E2915" s="116"/>
      <c r="F2915" s="88"/>
      <c r="IM2915"/>
      <c r="IN2915"/>
      <c r="IO2915"/>
      <c r="IP2915"/>
      <c r="IQ2915"/>
    </row>
    <row r="2916" s="33" customFormat="1" ht="15.75" customHeight="1" spans="1:251">
      <c r="A2916" s="151"/>
      <c r="C2916" s="121"/>
      <c r="D2916" s="116"/>
      <c r="E2916" s="116"/>
      <c r="F2916" s="88"/>
      <c r="IM2916"/>
      <c r="IN2916"/>
      <c r="IO2916"/>
      <c r="IP2916"/>
      <c r="IQ2916"/>
    </row>
    <row r="2917" s="33" customFormat="1" ht="15.75" customHeight="1" spans="1:251">
      <c r="A2917" s="151"/>
      <c r="C2917" s="121"/>
      <c r="D2917" s="116"/>
      <c r="E2917" s="116"/>
      <c r="F2917" s="88"/>
      <c r="IM2917"/>
      <c r="IN2917"/>
      <c r="IO2917"/>
      <c r="IP2917"/>
      <c r="IQ2917"/>
    </row>
    <row r="2918" s="33" customFormat="1" ht="15.75" customHeight="1" spans="1:251">
      <c r="A2918" s="151"/>
      <c r="C2918" s="121"/>
      <c r="D2918" s="116"/>
      <c r="E2918" s="116"/>
      <c r="F2918" s="88"/>
      <c r="IM2918"/>
      <c r="IN2918"/>
      <c r="IO2918"/>
      <c r="IP2918"/>
      <c r="IQ2918"/>
    </row>
    <row r="2919" s="33" customFormat="1" ht="15.75" customHeight="1" spans="1:251">
      <c r="A2919" s="151"/>
      <c r="C2919" s="121"/>
      <c r="D2919" s="116"/>
      <c r="E2919" s="116"/>
      <c r="F2919" s="88"/>
      <c r="IM2919"/>
      <c r="IN2919"/>
      <c r="IO2919"/>
      <c r="IP2919"/>
      <c r="IQ2919"/>
    </row>
    <row r="2920" s="33" customFormat="1" ht="15.75" customHeight="1" spans="1:251">
      <c r="A2920" s="151"/>
      <c r="C2920" s="121"/>
      <c r="D2920" s="116"/>
      <c r="E2920" s="116"/>
      <c r="F2920" s="88"/>
      <c r="IM2920"/>
      <c r="IN2920"/>
      <c r="IO2920"/>
      <c r="IP2920"/>
      <c r="IQ2920"/>
    </row>
    <row r="2921" s="33" customFormat="1" ht="15.75" customHeight="1" spans="1:251">
      <c r="A2921" s="151"/>
      <c r="C2921" s="121"/>
      <c r="D2921" s="116"/>
      <c r="E2921" s="116"/>
      <c r="F2921" s="88"/>
      <c r="IM2921"/>
      <c r="IN2921"/>
      <c r="IO2921"/>
      <c r="IP2921"/>
      <c r="IQ2921"/>
    </row>
    <row r="2922" s="33" customFormat="1" ht="15.75" customHeight="1" spans="1:251">
      <c r="A2922" s="151"/>
      <c r="C2922" s="121"/>
      <c r="D2922" s="116"/>
      <c r="E2922" s="116"/>
      <c r="F2922" s="88"/>
      <c r="IM2922"/>
      <c r="IN2922"/>
      <c r="IO2922"/>
      <c r="IP2922"/>
      <c r="IQ2922"/>
    </row>
    <row r="2923" s="33" customFormat="1" ht="15.75" customHeight="1" spans="1:251">
      <c r="A2923" s="151"/>
      <c r="C2923" s="121"/>
      <c r="D2923" s="116"/>
      <c r="E2923" s="116"/>
      <c r="F2923" s="88"/>
      <c r="IM2923"/>
      <c r="IN2923"/>
      <c r="IO2923"/>
      <c r="IP2923"/>
      <c r="IQ2923"/>
    </row>
    <row r="2924" s="33" customFormat="1" ht="15.75" customHeight="1" spans="1:251">
      <c r="A2924" s="151"/>
      <c r="C2924" s="121"/>
      <c r="D2924" s="116"/>
      <c r="E2924" s="116"/>
      <c r="F2924" s="88"/>
      <c r="IM2924"/>
      <c r="IN2924"/>
      <c r="IO2924"/>
      <c r="IP2924"/>
      <c r="IQ2924"/>
    </row>
    <row r="2925" s="33" customFormat="1" ht="15.75" customHeight="1" spans="1:251">
      <c r="A2925" s="151"/>
      <c r="C2925" s="121"/>
      <c r="D2925" s="116"/>
      <c r="E2925" s="116"/>
      <c r="F2925" s="88"/>
      <c r="IM2925"/>
      <c r="IN2925"/>
      <c r="IO2925"/>
      <c r="IP2925"/>
      <c r="IQ2925"/>
    </row>
    <row r="2926" s="33" customFormat="1" ht="15.75" customHeight="1" spans="1:251">
      <c r="A2926" s="151"/>
      <c r="C2926" s="121"/>
      <c r="D2926" s="116"/>
      <c r="E2926" s="116"/>
      <c r="F2926" s="88"/>
      <c r="IM2926"/>
      <c r="IN2926"/>
      <c r="IO2926"/>
      <c r="IP2926"/>
      <c r="IQ2926"/>
    </row>
    <row r="2927" s="33" customFormat="1" ht="15.75" customHeight="1" spans="1:251">
      <c r="A2927" s="151"/>
      <c r="C2927" s="121"/>
      <c r="D2927" s="116"/>
      <c r="E2927" s="116"/>
      <c r="F2927" s="88"/>
      <c r="IM2927"/>
      <c r="IN2927"/>
      <c r="IO2927"/>
      <c r="IP2927"/>
      <c r="IQ2927"/>
    </row>
    <row r="2928" s="33" customFormat="1" ht="15.75" customHeight="1" spans="1:251">
      <c r="A2928" s="151"/>
      <c r="C2928" s="121"/>
      <c r="D2928" s="116"/>
      <c r="E2928" s="116"/>
      <c r="F2928" s="88"/>
      <c r="IM2928"/>
      <c r="IN2928"/>
      <c r="IO2928"/>
      <c r="IP2928"/>
      <c r="IQ2928"/>
    </row>
    <row r="2929" s="33" customFormat="1" ht="15.75" customHeight="1" spans="1:251">
      <c r="A2929" s="151"/>
      <c r="C2929" s="121"/>
      <c r="D2929" s="116"/>
      <c r="E2929" s="116"/>
      <c r="F2929" s="88"/>
      <c r="IM2929"/>
      <c r="IN2929"/>
      <c r="IO2929"/>
      <c r="IP2929"/>
      <c r="IQ2929"/>
    </row>
    <row r="2930" s="33" customFormat="1" ht="15.75" customHeight="1" spans="1:251">
      <c r="A2930" s="151"/>
      <c r="C2930" s="121"/>
      <c r="D2930" s="116"/>
      <c r="E2930" s="116"/>
      <c r="F2930" s="88"/>
      <c r="IM2930"/>
      <c r="IN2930"/>
      <c r="IO2930"/>
      <c r="IP2930"/>
      <c r="IQ2930"/>
    </row>
    <row r="2931" s="33" customFormat="1" ht="15.75" customHeight="1" spans="1:251">
      <c r="A2931" s="151"/>
      <c r="C2931" s="121"/>
      <c r="D2931" s="116"/>
      <c r="E2931" s="116"/>
      <c r="F2931" s="88"/>
      <c r="IM2931"/>
      <c r="IN2931"/>
      <c r="IO2931"/>
      <c r="IP2931"/>
      <c r="IQ2931"/>
    </row>
    <row r="2932" s="33" customFormat="1" ht="15.75" customHeight="1" spans="1:251">
      <c r="A2932" s="151"/>
      <c r="C2932" s="121"/>
      <c r="D2932" s="116"/>
      <c r="E2932" s="116"/>
      <c r="F2932" s="88"/>
      <c r="IM2932"/>
      <c r="IN2932"/>
      <c r="IO2932"/>
      <c r="IP2932"/>
      <c r="IQ2932"/>
    </row>
    <row r="2933" s="33" customFormat="1" ht="15.75" customHeight="1" spans="1:251">
      <c r="A2933" s="151"/>
      <c r="C2933" s="121"/>
      <c r="D2933" s="116"/>
      <c r="E2933" s="116"/>
      <c r="F2933" s="88"/>
      <c r="IM2933"/>
      <c r="IN2933"/>
      <c r="IO2933"/>
      <c r="IP2933"/>
      <c r="IQ2933"/>
    </row>
    <row r="2934" s="33" customFormat="1" ht="15.75" customHeight="1" spans="1:251">
      <c r="A2934" s="151"/>
      <c r="C2934" s="121"/>
      <c r="D2934" s="116"/>
      <c r="E2934" s="116"/>
      <c r="F2934" s="88"/>
      <c r="IM2934"/>
      <c r="IN2934"/>
      <c r="IO2934"/>
      <c r="IP2934"/>
      <c r="IQ2934"/>
    </row>
    <row r="2935" s="33" customFormat="1" ht="15.75" customHeight="1" spans="1:251">
      <c r="A2935" s="151"/>
      <c r="C2935" s="121"/>
      <c r="D2935" s="116"/>
      <c r="E2935" s="116"/>
      <c r="F2935" s="88"/>
      <c r="IM2935"/>
      <c r="IN2935"/>
      <c r="IO2935"/>
      <c r="IP2935"/>
      <c r="IQ2935"/>
    </row>
    <row r="2936" s="33" customFormat="1" ht="15.75" customHeight="1" spans="1:251">
      <c r="A2936" s="151"/>
      <c r="C2936" s="121"/>
      <c r="D2936" s="116"/>
      <c r="E2936" s="116"/>
      <c r="F2936" s="88"/>
      <c r="IM2936"/>
      <c r="IN2936"/>
      <c r="IO2936"/>
      <c r="IP2936"/>
      <c r="IQ2936"/>
    </row>
    <row r="2937" s="33" customFormat="1" ht="15.75" customHeight="1" spans="1:251">
      <c r="A2937" s="151"/>
      <c r="C2937" s="121"/>
      <c r="D2937" s="116"/>
      <c r="E2937" s="116"/>
      <c r="F2937" s="88"/>
      <c r="IM2937"/>
      <c r="IN2937"/>
      <c r="IO2937"/>
      <c r="IP2937"/>
      <c r="IQ2937"/>
    </row>
    <row r="2938" s="33" customFormat="1" ht="15.75" customHeight="1" spans="1:251">
      <c r="A2938" s="151"/>
      <c r="C2938" s="121"/>
      <c r="D2938" s="116"/>
      <c r="E2938" s="116"/>
      <c r="F2938" s="88"/>
      <c r="IM2938"/>
      <c r="IN2938"/>
      <c r="IO2938"/>
      <c r="IP2938"/>
      <c r="IQ2938"/>
    </row>
    <row r="2939" s="33" customFormat="1" ht="15.75" customHeight="1" spans="1:251">
      <c r="A2939" s="151"/>
      <c r="C2939" s="121"/>
      <c r="D2939" s="116"/>
      <c r="E2939" s="116"/>
      <c r="F2939" s="88"/>
      <c r="IM2939"/>
      <c r="IN2939"/>
      <c r="IO2939"/>
      <c r="IP2939"/>
      <c r="IQ2939"/>
    </row>
    <row r="2940" s="33" customFormat="1" ht="15.75" customHeight="1" spans="1:251">
      <c r="A2940" s="151"/>
      <c r="C2940" s="121"/>
      <c r="D2940" s="116"/>
      <c r="E2940" s="116"/>
      <c r="F2940" s="88"/>
      <c r="IM2940"/>
      <c r="IN2940"/>
      <c r="IO2940"/>
      <c r="IP2940"/>
      <c r="IQ2940"/>
    </row>
    <row r="2941" s="33" customFormat="1" ht="15.75" customHeight="1" spans="1:251">
      <c r="A2941" s="151"/>
      <c r="C2941" s="121"/>
      <c r="D2941" s="116"/>
      <c r="E2941" s="116"/>
      <c r="F2941" s="88"/>
      <c r="IM2941"/>
      <c r="IN2941"/>
      <c r="IO2941"/>
      <c r="IP2941"/>
      <c r="IQ2941"/>
    </row>
    <row r="2942" s="33" customFormat="1" ht="15.75" customHeight="1" spans="1:251">
      <c r="A2942" s="151"/>
      <c r="C2942" s="121"/>
      <c r="D2942" s="116"/>
      <c r="E2942" s="116"/>
      <c r="F2942" s="88"/>
      <c r="IM2942"/>
      <c r="IN2942"/>
      <c r="IO2942"/>
      <c r="IP2942"/>
      <c r="IQ2942"/>
    </row>
    <row r="2943" s="33" customFormat="1" ht="15.75" customHeight="1" spans="1:251">
      <c r="A2943" s="151"/>
      <c r="C2943" s="121"/>
      <c r="D2943" s="116"/>
      <c r="E2943" s="116"/>
      <c r="F2943" s="88"/>
      <c r="IM2943"/>
      <c r="IN2943"/>
      <c r="IO2943"/>
      <c r="IP2943"/>
      <c r="IQ2943"/>
    </row>
    <row r="2944" s="33" customFormat="1" ht="15.75" customHeight="1" spans="1:251">
      <c r="A2944" s="151"/>
      <c r="C2944" s="121"/>
      <c r="D2944" s="116"/>
      <c r="E2944" s="116"/>
      <c r="F2944" s="88"/>
      <c r="IM2944"/>
      <c r="IN2944"/>
      <c r="IO2944"/>
      <c r="IP2944"/>
      <c r="IQ2944"/>
    </row>
    <row r="2945" s="33" customFormat="1" ht="15.75" customHeight="1" spans="1:251">
      <c r="A2945" s="151"/>
      <c r="C2945" s="121"/>
      <c r="D2945" s="116"/>
      <c r="E2945" s="116"/>
      <c r="F2945" s="88"/>
      <c r="IM2945"/>
      <c r="IN2945"/>
      <c r="IO2945"/>
      <c r="IP2945"/>
      <c r="IQ2945"/>
    </row>
    <row r="2946" s="33" customFormat="1" ht="15.75" customHeight="1" spans="1:251">
      <c r="A2946" s="151"/>
      <c r="C2946" s="121"/>
      <c r="D2946" s="116"/>
      <c r="E2946" s="116"/>
      <c r="F2946" s="88"/>
      <c r="IM2946"/>
      <c r="IN2946"/>
      <c r="IO2946"/>
      <c r="IP2946"/>
      <c r="IQ2946"/>
    </row>
    <row r="2947" s="33" customFormat="1" ht="15.75" customHeight="1" spans="1:251">
      <c r="A2947" s="151"/>
      <c r="C2947" s="121"/>
      <c r="D2947" s="116"/>
      <c r="E2947" s="116"/>
      <c r="F2947" s="88"/>
      <c r="IM2947"/>
      <c r="IN2947"/>
      <c r="IO2947"/>
      <c r="IP2947"/>
      <c r="IQ2947"/>
    </row>
    <row r="2948" s="33" customFormat="1" ht="15.75" customHeight="1" spans="1:251">
      <c r="A2948" s="151"/>
      <c r="C2948" s="121"/>
      <c r="D2948" s="116"/>
      <c r="E2948" s="116"/>
      <c r="F2948" s="88"/>
      <c r="IM2948"/>
      <c r="IN2948"/>
      <c r="IO2948"/>
      <c r="IP2948"/>
      <c r="IQ2948"/>
    </row>
    <row r="2949" s="33" customFormat="1" ht="15.75" customHeight="1" spans="1:251">
      <c r="A2949" s="151"/>
      <c r="C2949" s="121"/>
      <c r="D2949" s="116"/>
      <c r="E2949" s="116"/>
      <c r="F2949" s="88"/>
      <c r="IM2949"/>
      <c r="IN2949"/>
      <c r="IO2949"/>
      <c r="IP2949"/>
      <c r="IQ2949"/>
    </row>
    <row r="2950" s="33" customFormat="1" ht="15.75" customHeight="1" spans="1:251">
      <c r="A2950" s="151"/>
      <c r="C2950" s="121"/>
      <c r="D2950" s="116"/>
      <c r="E2950" s="116"/>
      <c r="F2950" s="88"/>
      <c r="IM2950"/>
      <c r="IN2950"/>
      <c r="IO2950"/>
      <c r="IP2950"/>
      <c r="IQ2950"/>
    </row>
    <row r="2951" s="33" customFormat="1" ht="15.75" customHeight="1" spans="1:251">
      <c r="A2951" s="151"/>
      <c r="C2951" s="121"/>
      <c r="D2951" s="116"/>
      <c r="E2951" s="116"/>
      <c r="F2951" s="88"/>
      <c r="IM2951"/>
      <c r="IN2951"/>
      <c r="IO2951"/>
      <c r="IP2951"/>
      <c r="IQ2951"/>
    </row>
    <row r="2952" s="33" customFormat="1" ht="15.75" customHeight="1" spans="1:251">
      <c r="A2952" s="151"/>
      <c r="C2952" s="121"/>
      <c r="D2952" s="116"/>
      <c r="E2952" s="116"/>
      <c r="F2952" s="88"/>
      <c r="IM2952"/>
      <c r="IN2952"/>
      <c r="IO2952"/>
      <c r="IP2952"/>
      <c r="IQ2952"/>
    </row>
    <row r="2953" s="33" customFormat="1" ht="15.75" customHeight="1" spans="1:251">
      <c r="A2953" s="151"/>
      <c r="C2953" s="121"/>
      <c r="D2953" s="116"/>
      <c r="E2953" s="116"/>
      <c r="F2953" s="88"/>
      <c r="IM2953"/>
      <c r="IN2953"/>
      <c r="IO2953"/>
      <c r="IP2953"/>
      <c r="IQ2953"/>
    </row>
    <row r="2954" s="33" customFormat="1" ht="15.75" customHeight="1" spans="1:251">
      <c r="A2954" s="151"/>
      <c r="C2954" s="121"/>
      <c r="D2954" s="116"/>
      <c r="E2954" s="116"/>
      <c r="F2954" s="88"/>
      <c r="IM2954"/>
      <c r="IN2954"/>
      <c r="IO2954"/>
      <c r="IP2954"/>
      <c r="IQ2954"/>
    </row>
    <row r="2955" s="33" customFormat="1" ht="15.75" customHeight="1" spans="1:251">
      <c r="A2955" s="151"/>
      <c r="C2955" s="121"/>
      <c r="D2955" s="116"/>
      <c r="E2955" s="116"/>
      <c r="F2955" s="88"/>
      <c r="IM2955"/>
      <c r="IN2955"/>
      <c r="IO2955"/>
      <c r="IP2955"/>
      <c r="IQ2955"/>
    </row>
    <row r="2956" s="33" customFormat="1" ht="15.75" customHeight="1" spans="1:251">
      <c r="A2956" s="151"/>
      <c r="C2956" s="121"/>
      <c r="D2956" s="116"/>
      <c r="E2956" s="116"/>
      <c r="F2956" s="88"/>
      <c r="IM2956"/>
      <c r="IN2956"/>
      <c r="IO2956"/>
      <c r="IP2956"/>
      <c r="IQ2956"/>
    </row>
    <row r="2957" s="33" customFormat="1" ht="15.75" customHeight="1" spans="1:251">
      <c r="A2957" s="151"/>
      <c r="C2957" s="121"/>
      <c r="D2957" s="116"/>
      <c r="E2957" s="116"/>
      <c r="F2957" s="88"/>
      <c r="IM2957"/>
      <c r="IN2957"/>
      <c r="IO2957"/>
      <c r="IP2957"/>
      <c r="IQ2957"/>
    </row>
    <row r="2958" s="33" customFormat="1" ht="15.75" customHeight="1" spans="1:251">
      <c r="A2958" s="151"/>
      <c r="C2958" s="121"/>
      <c r="D2958" s="116"/>
      <c r="E2958" s="116"/>
      <c r="F2958" s="88"/>
      <c r="IM2958"/>
      <c r="IN2958"/>
      <c r="IO2958"/>
      <c r="IP2958"/>
      <c r="IQ2958"/>
    </row>
    <row r="2959" s="33" customFormat="1" ht="15.75" customHeight="1" spans="1:251">
      <c r="A2959" s="151"/>
      <c r="C2959" s="121"/>
      <c r="D2959" s="116"/>
      <c r="E2959" s="116"/>
      <c r="F2959" s="88"/>
      <c r="IM2959"/>
      <c r="IN2959"/>
      <c r="IO2959"/>
      <c r="IP2959"/>
      <c r="IQ2959"/>
    </row>
    <row r="2960" s="33" customFormat="1" ht="15.75" customHeight="1" spans="1:251">
      <c r="A2960" s="151"/>
      <c r="C2960" s="121"/>
      <c r="D2960" s="116"/>
      <c r="E2960" s="116"/>
      <c r="F2960" s="88"/>
      <c r="IM2960"/>
      <c r="IN2960"/>
      <c r="IO2960"/>
      <c r="IP2960"/>
      <c r="IQ2960"/>
    </row>
    <row r="2961" s="33" customFormat="1" ht="15.75" customHeight="1" spans="1:251">
      <c r="A2961" s="151"/>
      <c r="C2961" s="121"/>
      <c r="D2961" s="116"/>
      <c r="E2961" s="116"/>
      <c r="F2961" s="88"/>
      <c r="IM2961"/>
      <c r="IN2961"/>
      <c r="IO2961"/>
      <c r="IP2961"/>
      <c r="IQ2961"/>
    </row>
    <row r="2962" s="33" customFormat="1" ht="15.75" customHeight="1" spans="1:251">
      <c r="A2962" s="151"/>
      <c r="C2962" s="121"/>
      <c r="D2962" s="116"/>
      <c r="E2962" s="116"/>
      <c r="F2962" s="88"/>
      <c r="IM2962"/>
      <c r="IN2962"/>
      <c r="IO2962"/>
      <c r="IP2962"/>
      <c r="IQ2962"/>
    </row>
    <row r="2963" s="33" customFormat="1" ht="15.75" customHeight="1" spans="1:251">
      <c r="A2963" s="151"/>
      <c r="C2963" s="121"/>
      <c r="D2963" s="116"/>
      <c r="E2963" s="116"/>
      <c r="F2963" s="88"/>
      <c r="IM2963"/>
      <c r="IN2963"/>
      <c r="IO2963"/>
      <c r="IP2963"/>
      <c r="IQ2963"/>
    </row>
    <row r="2964" s="33" customFormat="1" ht="15.75" customHeight="1" spans="1:251">
      <c r="A2964" s="151"/>
      <c r="C2964" s="121"/>
      <c r="D2964" s="116"/>
      <c r="E2964" s="116"/>
      <c r="F2964" s="88"/>
      <c r="IM2964"/>
      <c r="IN2964"/>
      <c r="IO2964"/>
      <c r="IP2964"/>
      <c r="IQ2964"/>
    </row>
    <row r="2965" s="33" customFormat="1" ht="15.75" customHeight="1" spans="1:251">
      <c r="A2965" s="151"/>
      <c r="C2965" s="121"/>
      <c r="D2965" s="116"/>
      <c r="E2965" s="116"/>
      <c r="F2965" s="88"/>
      <c r="IM2965"/>
      <c r="IN2965"/>
      <c r="IO2965"/>
      <c r="IP2965"/>
      <c r="IQ2965"/>
    </row>
    <row r="2966" s="33" customFormat="1" ht="15.75" customHeight="1" spans="1:251">
      <c r="A2966" s="151"/>
      <c r="C2966" s="121"/>
      <c r="D2966" s="116"/>
      <c r="E2966" s="116"/>
      <c r="F2966" s="88"/>
      <c r="IM2966"/>
      <c r="IN2966"/>
      <c r="IO2966"/>
      <c r="IP2966"/>
      <c r="IQ2966"/>
    </row>
    <row r="2967" s="33" customFormat="1" ht="15.75" customHeight="1" spans="1:251">
      <c r="A2967" s="151"/>
      <c r="C2967" s="121"/>
      <c r="D2967" s="116"/>
      <c r="E2967" s="116"/>
      <c r="F2967" s="88"/>
      <c r="IM2967"/>
      <c r="IN2967"/>
      <c r="IO2967"/>
      <c r="IP2967"/>
      <c r="IQ2967"/>
    </row>
    <row r="2968" s="33" customFormat="1" ht="15.75" customHeight="1" spans="1:251">
      <c r="A2968" s="151"/>
      <c r="C2968" s="121"/>
      <c r="D2968" s="116"/>
      <c r="E2968" s="116"/>
      <c r="F2968" s="88"/>
      <c r="IM2968"/>
      <c r="IN2968"/>
      <c r="IO2968"/>
      <c r="IP2968"/>
      <c r="IQ2968"/>
    </row>
    <row r="2969" s="33" customFormat="1" ht="15.75" customHeight="1" spans="1:251">
      <c r="A2969" s="151"/>
      <c r="C2969" s="121"/>
      <c r="D2969" s="116"/>
      <c r="E2969" s="116"/>
      <c r="F2969" s="88"/>
      <c r="IM2969"/>
      <c r="IN2969"/>
      <c r="IO2969"/>
      <c r="IP2969"/>
      <c r="IQ2969"/>
    </row>
    <row r="2970" s="33" customFormat="1" ht="15.75" customHeight="1" spans="1:251">
      <c r="A2970" s="151"/>
      <c r="C2970" s="121"/>
      <c r="D2970" s="116"/>
      <c r="E2970" s="116"/>
      <c r="F2970" s="88"/>
      <c r="IM2970"/>
      <c r="IN2970"/>
      <c r="IO2970"/>
      <c r="IP2970"/>
      <c r="IQ2970"/>
    </row>
    <row r="2971" s="33" customFormat="1" ht="15.75" customHeight="1" spans="1:251">
      <c r="A2971" s="151"/>
      <c r="C2971" s="121"/>
      <c r="D2971" s="116"/>
      <c r="E2971" s="116"/>
      <c r="F2971" s="88"/>
      <c r="IM2971"/>
      <c r="IN2971"/>
      <c r="IO2971"/>
      <c r="IP2971"/>
      <c r="IQ2971"/>
    </row>
    <row r="2972" s="33" customFormat="1" ht="15.75" customHeight="1" spans="1:251">
      <c r="A2972" s="151"/>
      <c r="C2972" s="121"/>
      <c r="D2972" s="116"/>
      <c r="E2972" s="116"/>
      <c r="F2972" s="88"/>
      <c r="IM2972"/>
      <c r="IN2972"/>
      <c r="IO2972"/>
      <c r="IP2972"/>
      <c r="IQ2972"/>
    </row>
    <row r="2973" s="33" customFormat="1" ht="15.75" customHeight="1" spans="1:251">
      <c r="A2973" s="151"/>
      <c r="C2973" s="121"/>
      <c r="D2973" s="116"/>
      <c r="E2973" s="116"/>
      <c r="F2973" s="88"/>
      <c r="IM2973"/>
      <c r="IN2973"/>
      <c r="IO2973"/>
      <c r="IP2973"/>
      <c r="IQ2973"/>
    </row>
    <row r="2974" s="33" customFormat="1" ht="15.75" customHeight="1" spans="1:251">
      <c r="A2974" s="151"/>
      <c r="C2974" s="121"/>
      <c r="D2974" s="116"/>
      <c r="E2974" s="116"/>
      <c r="F2974" s="88"/>
      <c r="IM2974"/>
      <c r="IN2974"/>
      <c r="IO2974"/>
      <c r="IP2974"/>
      <c r="IQ2974"/>
    </row>
    <row r="2975" s="33" customFormat="1" ht="15.75" customHeight="1" spans="1:251">
      <c r="A2975" s="151"/>
      <c r="C2975" s="121"/>
      <c r="D2975" s="116"/>
      <c r="E2975" s="116"/>
      <c r="F2975" s="88"/>
      <c r="IM2975"/>
      <c r="IN2975"/>
      <c r="IO2975"/>
      <c r="IP2975"/>
      <c r="IQ2975"/>
    </row>
    <row r="2976" s="33" customFormat="1" ht="15.75" customHeight="1" spans="1:251">
      <c r="A2976" s="151"/>
      <c r="C2976" s="121"/>
      <c r="D2976" s="116"/>
      <c r="E2976" s="116"/>
      <c r="F2976" s="88"/>
      <c r="IM2976"/>
      <c r="IN2976"/>
      <c r="IO2976"/>
      <c r="IP2976"/>
      <c r="IQ2976"/>
    </row>
    <row r="2977" s="33" customFormat="1" ht="15.75" customHeight="1" spans="1:251">
      <c r="A2977" s="151"/>
      <c r="C2977" s="121"/>
      <c r="D2977" s="116"/>
      <c r="E2977" s="116"/>
      <c r="F2977" s="88"/>
      <c r="IM2977"/>
      <c r="IN2977"/>
      <c r="IO2977"/>
      <c r="IP2977"/>
      <c r="IQ2977"/>
    </row>
    <row r="2978" s="33" customFormat="1" ht="15.75" customHeight="1" spans="1:251">
      <c r="A2978" s="151"/>
      <c r="C2978" s="121"/>
      <c r="D2978" s="116"/>
      <c r="E2978" s="116"/>
      <c r="F2978" s="88"/>
      <c r="IM2978"/>
      <c r="IN2978"/>
      <c r="IO2978"/>
      <c r="IP2978"/>
      <c r="IQ2978"/>
    </row>
    <row r="2979" s="33" customFormat="1" ht="15.75" customHeight="1" spans="1:251">
      <c r="A2979" s="151"/>
      <c r="C2979" s="121"/>
      <c r="D2979" s="116"/>
      <c r="E2979" s="116"/>
      <c r="F2979" s="88"/>
      <c r="IM2979"/>
      <c r="IN2979"/>
      <c r="IO2979"/>
      <c r="IP2979"/>
      <c r="IQ2979"/>
    </row>
    <row r="2980" s="33" customFormat="1" ht="15.75" customHeight="1" spans="1:251">
      <c r="A2980" s="151"/>
      <c r="C2980" s="121"/>
      <c r="D2980" s="116"/>
      <c r="E2980" s="116"/>
      <c r="F2980" s="88"/>
      <c r="IM2980"/>
      <c r="IN2980"/>
      <c r="IO2980"/>
      <c r="IP2980"/>
      <c r="IQ2980"/>
    </row>
    <row r="2981" s="33" customFormat="1" ht="15.75" customHeight="1" spans="1:251">
      <c r="A2981" s="151"/>
      <c r="C2981" s="121"/>
      <c r="D2981" s="116"/>
      <c r="E2981" s="116"/>
      <c r="F2981" s="88"/>
      <c r="IM2981"/>
      <c r="IN2981"/>
      <c r="IO2981"/>
      <c r="IP2981"/>
      <c r="IQ2981"/>
    </row>
    <row r="2982" s="33" customFormat="1" ht="15.75" customHeight="1" spans="1:251">
      <c r="A2982" s="151"/>
      <c r="C2982" s="121"/>
      <c r="D2982" s="116"/>
      <c r="E2982" s="116"/>
      <c r="F2982" s="88"/>
      <c r="IM2982"/>
      <c r="IN2982"/>
      <c r="IO2982"/>
      <c r="IP2982"/>
      <c r="IQ2982"/>
    </row>
    <row r="2983" s="33" customFormat="1" ht="15.75" customHeight="1" spans="1:251">
      <c r="A2983" s="151"/>
      <c r="C2983" s="121"/>
      <c r="D2983" s="116"/>
      <c r="E2983" s="116"/>
      <c r="F2983" s="88"/>
      <c r="IM2983"/>
      <c r="IN2983"/>
      <c r="IO2983"/>
      <c r="IP2983"/>
      <c r="IQ2983"/>
    </row>
    <row r="2984" s="33" customFormat="1" ht="15.75" customHeight="1" spans="1:251">
      <c r="A2984" s="151"/>
      <c r="C2984" s="121"/>
      <c r="D2984" s="116"/>
      <c r="E2984" s="116"/>
      <c r="F2984" s="88"/>
      <c r="IM2984"/>
      <c r="IN2984"/>
      <c r="IO2984"/>
      <c r="IP2984"/>
      <c r="IQ2984"/>
    </row>
    <row r="2985" s="33" customFormat="1" ht="15.75" customHeight="1" spans="1:251">
      <c r="A2985" s="151"/>
      <c r="C2985" s="121"/>
      <c r="D2985" s="116"/>
      <c r="E2985" s="116"/>
      <c r="F2985" s="88"/>
      <c r="IM2985"/>
      <c r="IN2985"/>
      <c r="IO2985"/>
      <c r="IP2985"/>
      <c r="IQ2985"/>
    </row>
    <row r="2986" s="33" customFormat="1" ht="15.75" customHeight="1" spans="1:251">
      <c r="A2986" s="151"/>
      <c r="C2986" s="121"/>
      <c r="D2986" s="116"/>
      <c r="E2986" s="116"/>
      <c r="F2986" s="88"/>
      <c r="IM2986"/>
      <c r="IN2986"/>
      <c r="IO2986"/>
      <c r="IP2986"/>
      <c r="IQ2986"/>
    </row>
    <row r="2987" s="33" customFormat="1" ht="15.75" customHeight="1" spans="1:251">
      <c r="A2987" s="151"/>
      <c r="C2987" s="121"/>
      <c r="D2987" s="116"/>
      <c r="E2987" s="116"/>
      <c r="F2987" s="88"/>
      <c r="IM2987"/>
      <c r="IN2987"/>
      <c r="IO2987"/>
      <c r="IP2987"/>
      <c r="IQ2987"/>
    </row>
    <row r="2988" s="33" customFormat="1" ht="15.75" customHeight="1" spans="1:251">
      <c r="A2988" s="151"/>
      <c r="C2988" s="121"/>
      <c r="D2988" s="116"/>
      <c r="E2988" s="116"/>
      <c r="F2988" s="88"/>
      <c r="IM2988"/>
      <c r="IN2988"/>
      <c r="IO2988"/>
      <c r="IP2988"/>
      <c r="IQ2988"/>
    </row>
    <row r="2989" s="33" customFormat="1" ht="15.75" customHeight="1" spans="1:251">
      <c r="A2989" s="151"/>
      <c r="C2989" s="121"/>
      <c r="D2989" s="116"/>
      <c r="E2989" s="116"/>
      <c r="F2989" s="88"/>
      <c r="IM2989"/>
      <c r="IN2989"/>
      <c r="IO2989"/>
      <c r="IP2989"/>
      <c r="IQ2989"/>
    </row>
    <row r="2990" s="33" customFormat="1" ht="15.75" customHeight="1" spans="1:251">
      <c r="A2990" s="151"/>
      <c r="C2990" s="121"/>
      <c r="D2990" s="116"/>
      <c r="E2990" s="116"/>
      <c r="F2990" s="88"/>
      <c r="IM2990"/>
      <c r="IN2990"/>
      <c r="IO2990"/>
      <c r="IP2990"/>
      <c r="IQ2990"/>
    </row>
    <row r="2991" s="33" customFormat="1" ht="15.75" customHeight="1" spans="1:251">
      <c r="A2991" s="151"/>
      <c r="C2991" s="121"/>
      <c r="D2991" s="116"/>
      <c r="E2991" s="116"/>
      <c r="F2991" s="88"/>
      <c r="IM2991"/>
      <c r="IN2991"/>
      <c r="IO2991"/>
      <c r="IP2991"/>
      <c r="IQ2991"/>
    </row>
    <row r="2992" s="33" customFormat="1" ht="15.75" customHeight="1" spans="1:251">
      <c r="A2992" s="151"/>
      <c r="C2992" s="121"/>
      <c r="D2992" s="116"/>
      <c r="E2992" s="116"/>
      <c r="F2992" s="88"/>
      <c r="IM2992"/>
      <c r="IN2992"/>
      <c r="IO2992"/>
      <c r="IP2992"/>
      <c r="IQ2992"/>
    </row>
    <row r="2993" s="33" customFormat="1" ht="15.75" customHeight="1" spans="1:251">
      <c r="A2993" s="151"/>
      <c r="C2993" s="121"/>
      <c r="D2993" s="116"/>
      <c r="E2993" s="116"/>
      <c r="F2993" s="88"/>
      <c r="IM2993"/>
      <c r="IN2993"/>
      <c r="IO2993"/>
      <c r="IP2993"/>
      <c r="IQ2993"/>
    </row>
    <row r="2994" s="33" customFormat="1" ht="15.75" customHeight="1" spans="1:251">
      <c r="A2994" s="151"/>
      <c r="C2994" s="121"/>
      <c r="D2994" s="116"/>
      <c r="E2994" s="116"/>
      <c r="F2994" s="88"/>
      <c r="IM2994"/>
      <c r="IN2994"/>
      <c r="IO2994"/>
      <c r="IP2994"/>
      <c r="IQ2994"/>
    </row>
    <row r="2995" s="33" customFormat="1" ht="15.75" customHeight="1" spans="1:251">
      <c r="A2995" s="151"/>
      <c r="C2995" s="121"/>
      <c r="D2995" s="116"/>
      <c r="E2995" s="116"/>
      <c r="F2995" s="88"/>
      <c r="IM2995"/>
      <c r="IN2995"/>
      <c r="IO2995"/>
      <c r="IP2995"/>
      <c r="IQ2995"/>
    </row>
    <row r="2996" s="33" customFormat="1" ht="15.75" customHeight="1" spans="1:251">
      <c r="A2996" s="151"/>
      <c r="C2996" s="121"/>
      <c r="D2996" s="116"/>
      <c r="E2996" s="116"/>
      <c r="F2996" s="88"/>
      <c r="IM2996"/>
      <c r="IN2996"/>
      <c r="IO2996"/>
      <c r="IP2996"/>
      <c r="IQ2996"/>
    </row>
    <row r="2997" s="33" customFormat="1" ht="15.75" customHeight="1" spans="1:251">
      <c r="A2997" s="151"/>
      <c r="C2997" s="121"/>
      <c r="D2997" s="116"/>
      <c r="E2997" s="116"/>
      <c r="F2997" s="88"/>
      <c r="IM2997"/>
      <c r="IN2997"/>
      <c r="IO2997"/>
      <c r="IP2997"/>
      <c r="IQ2997"/>
    </row>
    <row r="2998" s="33" customFormat="1" ht="15.75" customHeight="1" spans="1:251">
      <c r="A2998" s="151"/>
      <c r="C2998" s="121"/>
      <c r="D2998" s="116"/>
      <c r="E2998" s="116"/>
      <c r="F2998" s="88"/>
      <c r="IM2998"/>
      <c r="IN2998"/>
      <c r="IO2998"/>
      <c r="IP2998"/>
      <c r="IQ2998"/>
    </row>
    <row r="2999" s="33" customFormat="1" ht="15.75" customHeight="1" spans="1:251">
      <c r="A2999" s="151"/>
      <c r="C2999" s="121"/>
      <c r="D2999" s="116"/>
      <c r="E2999" s="116"/>
      <c r="F2999" s="88"/>
      <c r="IM2999"/>
      <c r="IN2999"/>
      <c r="IO2999"/>
      <c r="IP2999"/>
      <c r="IQ2999"/>
    </row>
    <row r="3000" s="33" customFormat="1" ht="15.75" customHeight="1" spans="1:251">
      <c r="A3000" s="151"/>
      <c r="C3000" s="121"/>
      <c r="D3000" s="116"/>
      <c r="E3000" s="116"/>
      <c r="F3000" s="88"/>
      <c r="IM3000"/>
      <c r="IN3000"/>
      <c r="IO3000"/>
      <c r="IP3000"/>
      <c r="IQ3000"/>
    </row>
    <row r="3001" s="33" customFormat="1" ht="15.75" customHeight="1" spans="1:251">
      <c r="A3001" s="151"/>
      <c r="C3001" s="121"/>
      <c r="D3001" s="116"/>
      <c r="E3001" s="116"/>
      <c r="F3001" s="88"/>
      <c r="IM3001"/>
      <c r="IN3001"/>
      <c r="IO3001"/>
      <c r="IP3001"/>
      <c r="IQ3001"/>
    </row>
    <row r="3002" s="33" customFormat="1" ht="15.75" customHeight="1" spans="1:251">
      <c r="A3002" s="151"/>
      <c r="C3002" s="121"/>
      <c r="D3002" s="116"/>
      <c r="E3002" s="116"/>
      <c r="F3002" s="88"/>
      <c r="IM3002"/>
      <c r="IN3002"/>
      <c r="IO3002"/>
      <c r="IP3002"/>
      <c r="IQ3002"/>
    </row>
    <row r="3003" s="33" customFormat="1" ht="15.75" customHeight="1" spans="1:251">
      <c r="A3003" s="151"/>
      <c r="C3003" s="121"/>
      <c r="D3003" s="116"/>
      <c r="E3003" s="116"/>
      <c r="F3003" s="88"/>
      <c r="IM3003"/>
      <c r="IN3003"/>
      <c r="IO3003"/>
      <c r="IP3003"/>
      <c r="IQ3003"/>
    </row>
    <row r="3004" s="33" customFormat="1" ht="15.75" customHeight="1" spans="1:251">
      <c r="A3004" s="151"/>
      <c r="C3004" s="121"/>
      <c r="D3004" s="116"/>
      <c r="E3004" s="116"/>
      <c r="F3004" s="88"/>
      <c r="IM3004"/>
      <c r="IN3004"/>
      <c r="IO3004"/>
      <c r="IP3004"/>
      <c r="IQ3004"/>
    </row>
    <row r="3005" s="33" customFormat="1" ht="15.75" customHeight="1" spans="1:251">
      <c r="A3005" s="151"/>
      <c r="C3005" s="121"/>
      <c r="D3005" s="116"/>
      <c r="E3005" s="116"/>
      <c r="F3005" s="88"/>
      <c r="IM3005"/>
      <c r="IN3005"/>
      <c r="IO3005"/>
      <c r="IP3005"/>
      <c r="IQ3005"/>
    </row>
    <row r="3006" s="33" customFormat="1" ht="15.75" customHeight="1" spans="1:251">
      <c r="A3006" s="151"/>
      <c r="C3006" s="121"/>
      <c r="D3006" s="116"/>
      <c r="E3006" s="116"/>
      <c r="F3006" s="88"/>
      <c r="IM3006"/>
      <c r="IN3006"/>
      <c r="IO3006"/>
      <c r="IP3006"/>
      <c r="IQ3006"/>
    </row>
    <row r="3007" s="33" customFormat="1" ht="15.75" customHeight="1" spans="1:251">
      <c r="A3007" s="151"/>
      <c r="C3007" s="121"/>
      <c r="D3007" s="116"/>
      <c r="E3007" s="116"/>
      <c r="F3007" s="88"/>
      <c r="IM3007"/>
      <c r="IN3007"/>
      <c r="IO3007"/>
      <c r="IP3007"/>
      <c r="IQ3007"/>
    </row>
    <row r="3008" s="33" customFormat="1" ht="15.75" customHeight="1" spans="1:251">
      <c r="A3008" s="151"/>
      <c r="C3008" s="121"/>
      <c r="D3008" s="116"/>
      <c r="E3008" s="116"/>
      <c r="F3008" s="88"/>
      <c r="IM3008"/>
      <c r="IN3008"/>
      <c r="IO3008"/>
      <c r="IP3008"/>
      <c r="IQ3008"/>
    </row>
    <row r="3009" s="33" customFormat="1" ht="15.75" customHeight="1" spans="1:251">
      <c r="A3009" s="151"/>
      <c r="C3009" s="121"/>
      <c r="D3009" s="116"/>
      <c r="E3009" s="116"/>
      <c r="F3009" s="88"/>
      <c r="IM3009"/>
      <c r="IN3009"/>
      <c r="IO3009"/>
      <c r="IP3009"/>
      <c r="IQ3009"/>
    </row>
    <row r="3010" s="33" customFormat="1" ht="15.75" customHeight="1" spans="1:251">
      <c r="A3010" s="151"/>
      <c r="C3010" s="121"/>
      <c r="D3010" s="116"/>
      <c r="E3010" s="116"/>
      <c r="F3010" s="88"/>
      <c r="IM3010"/>
      <c r="IN3010"/>
      <c r="IO3010"/>
      <c r="IP3010"/>
      <c r="IQ3010"/>
    </row>
    <row r="3011" s="33" customFormat="1" ht="15.75" customHeight="1" spans="1:251">
      <c r="A3011" s="151"/>
      <c r="C3011" s="121"/>
      <c r="D3011" s="116"/>
      <c r="E3011" s="116"/>
      <c r="F3011" s="88"/>
      <c r="IM3011"/>
      <c r="IN3011"/>
      <c r="IO3011"/>
      <c r="IP3011"/>
      <c r="IQ3011"/>
    </row>
    <row r="3012" s="33" customFormat="1" ht="15.75" customHeight="1" spans="1:251">
      <c r="A3012" s="151"/>
      <c r="C3012" s="121"/>
      <c r="D3012" s="116"/>
      <c r="E3012" s="116"/>
      <c r="F3012" s="88"/>
      <c r="IM3012"/>
      <c r="IN3012"/>
      <c r="IO3012"/>
      <c r="IP3012"/>
      <c r="IQ3012"/>
    </row>
    <row r="3013" s="33" customFormat="1" ht="15.75" customHeight="1" spans="1:251">
      <c r="A3013" s="151"/>
      <c r="C3013" s="121"/>
      <c r="D3013" s="116"/>
      <c r="E3013" s="116"/>
      <c r="F3013" s="88"/>
      <c r="IM3013"/>
      <c r="IN3013"/>
      <c r="IO3013"/>
      <c r="IP3013"/>
      <c r="IQ3013"/>
    </row>
    <row r="3014" s="33" customFormat="1" ht="15.75" customHeight="1" spans="1:251">
      <c r="A3014" s="151"/>
      <c r="C3014" s="121"/>
      <c r="D3014" s="116"/>
      <c r="E3014" s="116"/>
      <c r="F3014" s="88"/>
      <c r="IM3014"/>
      <c r="IN3014"/>
      <c r="IO3014"/>
      <c r="IP3014"/>
      <c r="IQ3014"/>
    </row>
    <row r="3015" s="33" customFormat="1" ht="15.75" customHeight="1" spans="1:251">
      <c r="A3015" s="151"/>
      <c r="C3015" s="121"/>
      <c r="D3015" s="116"/>
      <c r="E3015" s="116"/>
      <c r="F3015" s="88"/>
      <c r="IM3015"/>
      <c r="IN3015"/>
      <c r="IO3015"/>
      <c r="IP3015"/>
      <c r="IQ3015"/>
    </row>
    <row r="3016" s="33" customFormat="1" ht="15.75" customHeight="1" spans="1:251">
      <c r="A3016" s="151"/>
      <c r="C3016" s="121"/>
      <c r="D3016" s="116"/>
      <c r="E3016" s="116"/>
      <c r="F3016" s="88"/>
      <c r="IM3016"/>
      <c r="IN3016"/>
      <c r="IO3016"/>
      <c r="IP3016"/>
      <c r="IQ3016"/>
    </row>
    <row r="3017" s="33" customFormat="1" ht="15.75" customHeight="1" spans="1:251">
      <c r="A3017" s="151"/>
      <c r="C3017" s="121"/>
      <c r="D3017" s="116"/>
      <c r="E3017" s="116"/>
      <c r="F3017" s="88"/>
      <c r="IM3017"/>
      <c r="IN3017"/>
      <c r="IO3017"/>
      <c r="IP3017"/>
      <c r="IQ3017"/>
    </row>
    <row r="3018" s="33" customFormat="1" ht="15.75" customHeight="1" spans="1:251">
      <c r="A3018" s="151"/>
      <c r="C3018" s="121"/>
      <c r="D3018" s="116"/>
      <c r="E3018" s="116"/>
      <c r="F3018" s="88"/>
      <c r="IM3018"/>
      <c r="IN3018"/>
      <c r="IO3018"/>
      <c r="IP3018"/>
      <c r="IQ3018"/>
    </row>
    <row r="3019" s="33" customFormat="1" ht="15.75" customHeight="1" spans="1:251">
      <c r="A3019" s="151"/>
      <c r="C3019" s="121"/>
      <c r="D3019" s="116"/>
      <c r="E3019" s="116"/>
      <c r="F3019" s="88"/>
      <c r="IM3019"/>
      <c r="IN3019"/>
      <c r="IO3019"/>
      <c r="IP3019"/>
      <c r="IQ3019"/>
    </row>
    <row r="3020" s="33" customFormat="1" ht="15.75" customHeight="1" spans="1:251">
      <c r="A3020" s="151"/>
      <c r="C3020" s="121"/>
      <c r="D3020" s="116"/>
      <c r="E3020" s="116"/>
      <c r="F3020" s="88"/>
      <c r="IM3020"/>
      <c r="IN3020"/>
      <c r="IO3020"/>
      <c r="IP3020"/>
      <c r="IQ3020"/>
    </row>
    <row r="3021" s="33" customFormat="1" ht="15.75" customHeight="1" spans="1:251">
      <c r="A3021" s="151"/>
      <c r="C3021" s="121"/>
      <c r="D3021" s="116"/>
      <c r="E3021" s="116"/>
      <c r="F3021" s="88"/>
      <c r="IM3021"/>
      <c r="IN3021"/>
      <c r="IO3021"/>
      <c r="IP3021"/>
      <c r="IQ3021"/>
    </row>
    <row r="3022" s="33" customFormat="1" ht="15.75" customHeight="1" spans="1:251">
      <c r="A3022" s="151"/>
      <c r="C3022" s="121"/>
      <c r="D3022" s="116"/>
      <c r="E3022" s="116"/>
      <c r="F3022" s="88"/>
      <c r="IM3022"/>
      <c r="IN3022"/>
      <c r="IO3022"/>
      <c r="IP3022"/>
      <c r="IQ3022"/>
    </row>
    <row r="3023" s="33" customFormat="1" ht="15.75" customHeight="1" spans="1:251">
      <c r="A3023" s="151"/>
      <c r="C3023" s="121"/>
      <c r="D3023" s="116"/>
      <c r="E3023" s="116"/>
      <c r="F3023" s="88"/>
      <c r="IM3023"/>
      <c r="IN3023"/>
      <c r="IO3023"/>
      <c r="IP3023"/>
      <c r="IQ3023"/>
    </row>
    <row r="3024" s="33" customFormat="1" ht="15.75" customHeight="1" spans="1:251">
      <c r="A3024" s="151"/>
      <c r="C3024" s="121"/>
      <c r="D3024" s="116"/>
      <c r="E3024" s="116"/>
      <c r="F3024" s="88"/>
      <c r="IM3024"/>
      <c r="IN3024"/>
      <c r="IO3024"/>
      <c r="IP3024"/>
      <c r="IQ3024"/>
    </row>
    <row r="3025" s="33" customFormat="1" ht="15.75" customHeight="1" spans="1:251">
      <c r="A3025" s="151"/>
      <c r="C3025" s="121"/>
      <c r="D3025" s="116"/>
      <c r="E3025" s="116"/>
      <c r="F3025" s="88"/>
      <c r="IM3025"/>
      <c r="IN3025"/>
      <c r="IO3025"/>
      <c r="IP3025"/>
      <c r="IQ3025"/>
    </row>
    <row r="3026" s="33" customFormat="1" ht="15.75" customHeight="1" spans="1:251">
      <c r="A3026" s="151"/>
      <c r="C3026" s="121"/>
      <c r="D3026" s="116"/>
      <c r="E3026" s="116"/>
      <c r="F3026" s="88"/>
      <c r="IM3026"/>
      <c r="IN3026"/>
      <c r="IO3026"/>
      <c r="IP3026"/>
      <c r="IQ3026"/>
    </row>
    <row r="3027" s="33" customFormat="1" ht="15.75" customHeight="1" spans="1:251">
      <c r="A3027" s="151"/>
      <c r="C3027" s="121"/>
      <c r="D3027" s="116"/>
      <c r="E3027" s="116"/>
      <c r="F3027" s="88"/>
      <c r="IM3027"/>
      <c r="IN3027"/>
      <c r="IO3027"/>
      <c r="IP3027"/>
      <c r="IQ3027"/>
    </row>
    <row r="3028" s="33" customFormat="1" ht="15.75" customHeight="1" spans="1:251">
      <c r="A3028" s="151"/>
      <c r="C3028" s="121"/>
      <c r="D3028" s="116"/>
      <c r="E3028" s="116"/>
      <c r="F3028" s="88"/>
      <c r="IM3028"/>
      <c r="IN3028"/>
      <c r="IO3028"/>
      <c r="IP3028"/>
      <c r="IQ3028"/>
    </row>
    <row r="3029" s="33" customFormat="1" ht="15.75" customHeight="1" spans="1:251">
      <c r="A3029" s="151"/>
      <c r="C3029" s="121"/>
      <c r="D3029" s="116"/>
      <c r="E3029" s="116"/>
      <c r="F3029" s="88"/>
      <c r="IM3029"/>
      <c r="IN3029"/>
      <c r="IO3029"/>
      <c r="IP3029"/>
      <c r="IQ3029"/>
    </row>
    <row r="3030" s="33" customFormat="1" ht="15.75" customHeight="1" spans="1:251">
      <c r="A3030" s="151"/>
      <c r="C3030" s="121"/>
      <c r="D3030" s="116"/>
      <c r="E3030" s="116"/>
      <c r="F3030" s="88"/>
      <c r="IM3030"/>
      <c r="IN3030"/>
      <c r="IO3030"/>
      <c r="IP3030"/>
      <c r="IQ3030"/>
    </row>
    <row r="3031" s="33" customFormat="1" ht="15.75" customHeight="1" spans="1:251">
      <c r="A3031" s="151"/>
      <c r="C3031" s="121"/>
      <c r="D3031" s="116"/>
      <c r="E3031" s="116"/>
      <c r="F3031" s="88"/>
      <c r="IM3031"/>
      <c r="IN3031"/>
      <c r="IO3031"/>
      <c r="IP3031"/>
      <c r="IQ3031"/>
    </row>
    <row r="3032" s="33" customFormat="1" ht="15.75" customHeight="1" spans="1:251">
      <c r="A3032" s="151"/>
      <c r="C3032" s="121"/>
      <c r="D3032" s="116"/>
      <c r="E3032" s="116"/>
      <c r="F3032" s="88"/>
      <c r="IM3032"/>
      <c r="IN3032"/>
      <c r="IO3032"/>
      <c r="IP3032"/>
      <c r="IQ3032"/>
    </row>
    <row r="3033" s="33" customFormat="1" ht="15.75" customHeight="1" spans="1:251">
      <c r="A3033" s="151"/>
      <c r="C3033" s="121"/>
      <c r="D3033" s="116"/>
      <c r="E3033" s="116"/>
      <c r="F3033" s="88"/>
      <c r="IM3033"/>
      <c r="IN3033"/>
      <c r="IO3033"/>
      <c r="IP3033"/>
      <c r="IQ3033"/>
    </row>
    <row r="3034" s="33" customFormat="1" ht="15.75" customHeight="1" spans="1:251">
      <c r="A3034" s="151"/>
      <c r="C3034" s="121"/>
      <c r="D3034" s="116"/>
      <c r="E3034" s="116"/>
      <c r="F3034" s="88"/>
      <c r="IM3034"/>
      <c r="IN3034"/>
      <c r="IO3034"/>
      <c r="IP3034"/>
      <c r="IQ3034"/>
    </row>
    <row r="3035" s="33" customFormat="1" ht="15.75" customHeight="1" spans="1:251">
      <c r="A3035" s="151"/>
      <c r="C3035" s="121"/>
      <c r="D3035" s="116"/>
      <c r="E3035" s="116"/>
      <c r="F3035" s="88"/>
      <c r="IM3035"/>
      <c r="IN3035"/>
      <c r="IO3035"/>
      <c r="IP3035"/>
      <c r="IQ3035"/>
    </row>
    <row r="3036" s="33" customFormat="1" ht="15.75" customHeight="1" spans="1:251">
      <c r="A3036" s="151"/>
      <c r="C3036" s="121"/>
      <c r="D3036" s="116"/>
      <c r="E3036" s="116"/>
      <c r="F3036" s="88"/>
      <c r="IM3036"/>
      <c r="IN3036"/>
      <c r="IO3036"/>
      <c r="IP3036"/>
      <c r="IQ3036"/>
    </row>
    <row r="3037" s="33" customFormat="1" ht="15.75" customHeight="1" spans="1:251">
      <c r="A3037" s="151"/>
      <c r="C3037" s="121"/>
      <c r="D3037" s="116"/>
      <c r="E3037" s="116"/>
      <c r="F3037" s="88"/>
      <c r="IM3037"/>
      <c r="IN3037"/>
      <c r="IO3037"/>
      <c r="IP3037"/>
      <c r="IQ3037"/>
    </row>
    <row r="3038" s="33" customFormat="1" ht="15.75" customHeight="1" spans="1:251">
      <c r="A3038" s="151"/>
      <c r="C3038" s="121"/>
      <c r="D3038" s="116"/>
      <c r="E3038" s="116"/>
      <c r="F3038" s="88"/>
      <c r="IM3038"/>
      <c r="IN3038"/>
      <c r="IO3038"/>
      <c r="IP3038"/>
      <c r="IQ3038"/>
    </row>
    <row r="3039" s="33" customFormat="1" ht="15.75" customHeight="1" spans="1:251">
      <c r="A3039" s="151"/>
      <c r="C3039" s="121"/>
      <c r="D3039" s="116"/>
      <c r="E3039" s="116"/>
      <c r="F3039" s="88"/>
      <c r="IM3039"/>
      <c r="IN3039"/>
      <c r="IO3039"/>
      <c r="IP3039"/>
      <c r="IQ3039"/>
    </row>
    <row r="3040" s="33" customFormat="1" ht="15.75" customHeight="1" spans="1:251">
      <c r="A3040" s="151"/>
      <c r="C3040" s="121"/>
      <c r="D3040" s="116"/>
      <c r="E3040" s="116"/>
      <c r="F3040" s="88"/>
      <c r="IM3040"/>
      <c r="IN3040"/>
      <c r="IO3040"/>
      <c r="IP3040"/>
      <c r="IQ3040"/>
    </row>
    <row r="3041" s="33" customFormat="1" ht="15.75" customHeight="1" spans="1:251">
      <c r="A3041" s="151"/>
      <c r="C3041" s="121"/>
      <c r="D3041" s="116"/>
      <c r="E3041" s="116"/>
      <c r="F3041" s="88"/>
      <c r="IM3041"/>
      <c r="IN3041"/>
      <c r="IO3041"/>
      <c r="IP3041"/>
      <c r="IQ3041"/>
    </row>
    <row r="3042" s="33" customFormat="1" ht="15.75" customHeight="1" spans="1:251">
      <c r="A3042" s="151"/>
      <c r="C3042" s="121"/>
      <c r="D3042" s="116"/>
      <c r="E3042" s="116"/>
      <c r="F3042" s="88"/>
      <c r="IM3042"/>
      <c r="IN3042"/>
      <c r="IO3042"/>
      <c r="IP3042"/>
      <c r="IQ3042"/>
    </row>
    <row r="3043" s="33" customFormat="1" ht="15.75" customHeight="1" spans="1:251">
      <c r="A3043" s="151"/>
      <c r="C3043" s="121"/>
      <c r="D3043" s="116"/>
      <c r="E3043" s="116"/>
      <c r="F3043" s="88"/>
      <c r="IM3043"/>
      <c r="IN3043"/>
      <c r="IO3043"/>
      <c r="IP3043"/>
      <c r="IQ3043"/>
    </row>
    <row r="3044" s="33" customFormat="1" ht="15.75" customHeight="1" spans="1:251">
      <c r="A3044" s="151"/>
      <c r="C3044" s="121"/>
      <c r="D3044" s="116"/>
      <c r="E3044" s="116"/>
      <c r="F3044" s="88"/>
      <c r="IM3044"/>
      <c r="IN3044"/>
      <c r="IO3044"/>
      <c r="IP3044"/>
      <c r="IQ3044"/>
    </row>
    <row r="3045" s="33" customFormat="1" ht="15.75" customHeight="1" spans="1:251">
      <c r="A3045" s="151"/>
      <c r="C3045" s="121"/>
      <c r="D3045" s="116"/>
      <c r="E3045" s="116"/>
      <c r="F3045" s="88"/>
      <c r="IM3045"/>
      <c r="IN3045"/>
      <c r="IO3045"/>
      <c r="IP3045"/>
      <c r="IQ3045"/>
    </row>
    <row r="3046" s="33" customFormat="1" ht="15.75" customHeight="1" spans="1:251">
      <c r="A3046" s="151"/>
      <c r="C3046" s="121"/>
      <c r="D3046" s="116"/>
      <c r="E3046" s="116"/>
      <c r="F3046" s="88"/>
      <c r="IM3046"/>
      <c r="IN3046"/>
      <c r="IO3046"/>
      <c r="IP3046"/>
      <c r="IQ3046"/>
    </row>
    <row r="3047" s="33" customFormat="1" ht="15.75" customHeight="1" spans="1:251">
      <c r="A3047" s="151"/>
      <c r="C3047" s="121"/>
      <c r="D3047" s="116"/>
      <c r="E3047" s="116"/>
      <c r="F3047" s="88"/>
      <c r="IM3047"/>
      <c r="IN3047"/>
      <c r="IO3047"/>
      <c r="IP3047"/>
      <c r="IQ3047"/>
    </row>
    <row r="3048" s="33" customFormat="1" ht="15.75" customHeight="1" spans="1:251">
      <c r="A3048" s="151"/>
      <c r="C3048" s="121"/>
      <c r="D3048" s="116"/>
      <c r="E3048" s="116"/>
      <c r="F3048" s="88"/>
      <c r="IM3048"/>
      <c r="IN3048"/>
      <c r="IO3048"/>
      <c r="IP3048"/>
      <c r="IQ3048"/>
    </row>
    <row r="3049" s="33" customFormat="1" ht="15.75" customHeight="1" spans="1:251">
      <c r="A3049" s="151"/>
      <c r="C3049" s="121"/>
      <c r="D3049" s="116"/>
      <c r="E3049" s="116"/>
      <c r="F3049" s="88"/>
      <c r="IM3049"/>
      <c r="IN3049"/>
      <c r="IO3049"/>
      <c r="IP3049"/>
      <c r="IQ3049"/>
    </row>
    <row r="3050" s="33" customFormat="1" ht="15.75" customHeight="1" spans="1:251">
      <c r="A3050" s="151"/>
      <c r="C3050" s="121"/>
      <c r="D3050" s="116"/>
      <c r="E3050" s="116"/>
      <c r="F3050" s="88"/>
      <c r="IM3050"/>
      <c r="IN3050"/>
      <c r="IO3050"/>
      <c r="IP3050"/>
      <c r="IQ3050"/>
    </row>
    <row r="3051" s="33" customFormat="1" ht="15.75" customHeight="1" spans="1:251">
      <c r="A3051" s="151"/>
      <c r="C3051" s="121"/>
      <c r="D3051" s="116"/>
      <c r="E3051" s="116"/>
      <c r="F3051" s="88"/>
      <c r="IM3051"/>
      <c r="IN3051"/>
      <c r="IO3051"/>
      <c r="IP3051"/>
      <c r="IQ3051"/>
    </row>
    <row r="3052" s="33" customFormat="1" ht="15.75" customHeight="1" spans="1:251">
      <c r="A3052" s="151"/>
      <c r="C3052" s="121"/>
      <c r="D3052" s="116"/>
      <c r="E3052" s="116"/>
      <c r="F3052" s="88"/>
      <c r="IM3052"/>
      <c r="IN3052"/>
      <c r="IO3052"/>
      <c r="IP3052"/>
      <c r="IQ3052"/>
    </row>
    <row r="3053" s="33" customFormat="1" ht="15.75" customHeight="1" spans="1:251">
      <c r="A3053" s="151"/>
      <c r="C3053" s="121"/>
      <c r="D3053" s="116"/>
      <c r="E3053" s="116"/>
      <c r="F3053" s="88"/>
      <c r="IM3053"/>
      <c r="IN3053"/>
      <c r="IO3053"/>
      <c r="IP3053"/>
      <c r="IQ3053"/>
    </row>
    <row r="3054" s="33" customFormat="1" ht="15.75" customHeight="1" spans="1:251">
      <c r="A3054" s="151"/>
      <c r="C3054" s="121"/>
      <c r="D3054" s="116"/>
      <c r="E3054" s="116"/>
      <c r="F3054" s="88"/>
      <c r="IM3054"/>
      <c r="IN3054"/>
      <c r="IO3054"/>
      <c r="IP3054"/>
      <c r="IQ3054"/>
    </row>
    <row r="3055" s="33" customFormat="1" ht="15.75" customHeight="1" spans="1:251">
      <c r="A3055" s="151"/>
      <c r="C3055" s="121"/>
      <c r="D3055" s="116"/>
      <c r="E3055" s="116"/>
      <c r="F3055" s="88"/>
      <c r="IM3055"/>
      <c r="IN3055"/>
      <c r="IO3055"/>
      <c r="IP3055"/>
      <c r="IQ3055"/>
    </row>
    <row r="3056" s="33" customFormat="1" ht="15.75" customHeight="1" spans="1:251">
      <c r="A3056" s="151"/>
      <c r="C3056" s="121"/>
      <c r="D3056" s="116"/>
      <c r="E3056" s="116"/>
      <c r="F3056" s="88"/>
      <c r="IM3056"/>
      <c r="IN3056"/>
      <c r="IO3056"/>
      <c r="IP3056"/>
      <c r="IQ3056"/>
    </row>
    <row r="3057" s="33" customFormat="1" ht="15.75" customHeight="1" spans="1:251">
      <c r="A3057" s="151"/>
      <c r="C3057" s="121"/>
      <c r="D3057" s="116"/>
      <c r="E3057" s="116"/>
      <c r="F3057" s="88"/>
      <c r="IM3057"/>
      <c r="IN3057"/>
      <c r="IO3057"/>
      <c r="IP3057"/>
      <c r="IQ3057"/>
    </row>
    <row r="3058" s="33" customFormat="1" ht="15.75" customHeight="1" spans="1:251">
      <c r="A3058" s="151"/>
      <c r="C3058" s="121"/>
      <c r="D3058" s="116"/>
      <c r="E3058" s="116"/>
      <c r="F3058" s="88"/>
      <c r="IM3058"/>
      <c r="IN3058"/>
      <c r="IO3058"/>
      <c r="IP3058"/>
      <c r="IQ3058"/>
    </row>
    <row r="3059" s="33" customFormat="1" ht="15.75" customHeight="1" spans="1:251">
      <c r="A3059" s="151"/>
      <c r="C3059" s="121"/>
      <c r="D3059" s="116"/>
      <c r="E3059" s="116"/>
      <c r="F3059" s="88"/>
      <c r="IM3059"/>
      <c r="IN3059"/>
      <c r="IO3059"/>
      <c r="IP3059"/>
      <c r="IQ3059"/>
    </row>
    <row r="3060" s="33" customFormat="1" ht="15.75" customHeight="1" spans="1:251">
      <c r="A3060" s="151"/>
      <c r="C3060" s="121"/>
      <c r="D3060" s="116"/>
      <c r="E3060" s="116"/>
      <c r="F3060" s="88"/>
      <c r="IM3060"/>
      <c r="IN3060"/>
      <c r="IO3060"/>
      <c r="IP3060"/>
      <c r="IQ3060"/>
    </row>
    <row r="3061" s="33" customFormat="1" ht="15.75" customHeight="1" spans="1:251">
      <c r="A3061" s="151"/>
      <c r="C3061" s="121"/>
      <c r="D3061" s="116"/>
      <c r="E3061" s="116"/>
      <c r="F3061" s="88"/>
      <c r="IM3061"/>
      <c r="IN3061"/>
      <c r="IO3061"/>
      <c r="IP3061"/>
      <c r="IQ3061"/>
    </row>
    <row r="3062" s="33" customFormat="1" ht="15.75" customHeight="1" spans="1:251">
      <c r="A3062" s="151"/>
      <c r="C3062" s="121"/>
      <c r="D3062" s="116"/>
      <c r="E3062" s="116"/>
      <c r="F3062" s="88"/>
      <c r="IM3062"/>
      <c r="IN3062"/>
      <c r="IO3062"/>
      <c r="IP3062"/>
      <c r="IQ3062"/>
    </row>
    <row r="3063" s="33" customFormat="1" ht="15.75" customHeight="1" spans="1:251">
      <c r="A3063" s="151"/>
      <c r="C3063" s="121"/>
      <c r="D3063" s="116"/>
      <c r="E3063" s="116"/>
      <c r="F3063" s="88"/>
      <c r="IM3063"/>
      <c r="IN3063"/>
      <c r="IO3063"/>
      <c r="IP3063"/>
      <c r="IQ3063"/>
    </row>
    <row r="3064" s="33" customFormat="1" ht="15.75" customHeight="1" spans="1:251">
      <c r="A3064" s="151"/>
      <c r="C3064" s="121"/>
      <c r="D3064" s="116"/>
      <c r="E3064" s="116"/>
      <c r="F3064" s="88"/>
      <c r="IM3064"/>
      <c r="IN3064"/>
      <c r="IO3064"/>
      <c r="IP3064"/>
      <c r="IQ3064"/>
    </row>
    <row r="3065" s="33" customFormat="1" ht="15.75" customHeight="1" spans="1:251">
      <c r="A3065" s="151"/>
      <c r="C3065" s="121"/>
      <c r="D3065" s="116"/>
      <c r="E3065" s="116"/>
      <c r="F3065" s="88"/>
      <c r="IM3065"/>
      <c r="IN3065"/>
      <c r="IO3065"/>
      <c r="IP3065"/>
      <c r="IQ3065"/>
    </row>
    <row r="3066" s="33" customFormat="1" ht="15.75" customHeight="1" spans="1:251">
      <c r="A3066" s="151"/>
      <c r="C3066" s="121"/>
      <c r="D3066" s="116"/>
      <c r="E3066" s="116"/>
      <c r="F3066" s="88"/>
      <c r="IM3066"/>
      <c r="IN3066"/>
      <c r="IO3066"/>
      <c r="IP3066"/>
      <c r="IQ3066"/>
    </row>
    <row r="3067" s="33" customFormat="1" ht="15.75" customHeight="1" spans="1:251">
      <c r="A3067" s="151"/>
      <c r="C3067" s="121"/>
      <c r="D3067" s="116"/>
      <c r="E3067" s="116"/>
      <c r="F3067" s="88"/>
      <c r="IM3067"/>
      <c r="IN3067"/>
      <c r="IO3067"/>
      <c r="IP3067"/>
      <c r="IQ3067"/>
    </row>
    <row r="3068" s="33" customFormat="1" ht="15.75" customHeight="1" spans="1:251">
      <c r="A3068" s="151"/>
      <c r="C3068" s="121"/>
      <c r="D3068" s="116"/>
      <c r="E3068" s="116"/>
      <c r="F3068" s="88"/>
      <c r="IM3068"/>
      <c r="IN3068"/>
      <c r="IO3068"/>
      <c r="IP3068"/>
      <c r="IQ3068"/>
    </row>
    <row r="3069" s="33" customFormat="1" ht="15.75" customHeight="1" spans="1:251">
      <c r="A3069" s="151"/>
      <c r="C3069" s="121"/>
      <c r="D3069" s="116"/>
      <c r="E3069" s="116"/>
      <c r="F3069" s="88"/>
      <c r="IM3069"/>
      <c r="IN3069"/>
      <c r="IO3069"/>
      <c r="IP3069"/>
      <c r="IQ3069"/>
    </row>
    <row r="3070" s="33" customFormat="1" ht="15.75" customHeight="1" spans="1:251">
      <c r="A3070" s="151"/>
      <c r="C3070" s="121"/>
      <c r="D3070" s="116"/>
      <c r="E3070" s="116"/>
      <c r="F3070" s="88"/>
      <c r="IM3070"/>
      <c r="IN3070"/>
      <c r="IO3070"/>
      <c r="IP3070"/>
      <c r="IQ3070"/>
    </row>
    <row r="3071" s="33" customFormat="1" ht="15.75" customHeight="1" spans="1:251">
      <c r="A3071" s="151"/>
      <c r="C3071" s="121"/>
      <c r="D3071" s="116"/>
      <c r="E3071" s="116"/>
      <c r="F3071" s="88"/>
      <c r="IM3071"/>
      <c r="IN3071"/>
      <c r="IO3071"/>
      <c r="IP3071"/>
      <c r="IQ3071"/>
    </row>
    <row r="3072" s="33" customFormat="1" ht="15.75" customHeight="1" spans="1:251">
      <c r="A3072" s="151"/>
      <c r="C3072" s="121"/>
      <c r="D3072" s="116"/>
      <c r="E3072" s="116"/>
      <c r="F3072" s="88"/>
      <c r="IM3072"/>
      <c r="IN3072"/>
      <c r="IO3072"/>
      <c r="IP3072"/>
      <c r="IQ3072"/>
    </row>
    <row r="3073" s="33" customFormat="1" ht="15.75" customHeight="1" spans="1:251">
      <c r="A3073" s="151"/>
      <c r="C3073" s="121"/>
      <c r="D3073" s="116"/>
      <c r="E3073" s="116"/>
      <c r="F3073" s="88"/>
      <c r="IM3073"/>
      <c r="IN3073"/>
      <c r="IO3073"/>
      <c r="IP3073"/>
      <c r="IQ3073"/>
    </row>
    <row r="3074" s="33" customFormat="1" ht="15.75" customHeight="1" spans="1:251">
      <c r="A3074" s="151"/>
      <c r="C3074" s="121"/>
      <c r="D3074" s="116"/>
      <c r="E3074" s="116"/>
      <c r="F3074" s="88"/>
      <c r="IM3074"/>
      <c r="IN3074"/>
      <c r="IO3074"/>
      <c r="IP3074"/>
      <c r="IQ3074"/>
    </row>
    <row r="3075" s="33" customFormat="1" ht="15.75" customHeight="1" spans="1:251">
      <c r="A3075" s="151"/>
      <c r="C3075" s="121"/>
      <c r="D3075" s="116"/>
      <c r="E3075" s="116"/>
      <c r="F3075" s="88"/>
      <c r="IM3075"/>
      <c r="IN3075"/>
      <c r="IO3075"/>
      <c r="IP3075"/>
      <c r="IQ3075"/>
    </row>
    <row r="3076" s="33" customFormat="1" ht="15.75" customHeight="1" spans="1:251">
      <c r="A3076" s="151"/>
      <c r="C3076" s="121"/>
      <c r="D3076" s="116"/>
      <c r="E3076" s="116"/>
      <c r="F3076" s="88"/>
      <c r="IM3076"/>
      <c r="IN3076"/>
      <c r="IO3076"/>
      <c r="IP3076"/>
      <c r="IQ3076"/>
    </row>
    <row r="3077" s="33" customFormat="1" ht="15.75" customHeight="1" spans="1:251">
      <c r="A3077" s="151"/>
      <c r="C3077" s="121"/>
      <c r="D3077" s="116"/>
      <c r="E3077" s="116"/>
      <c r="F3077" s="88"/>
      <c r="IM3077"/>
      <c r="IN3077"/>
      <c r="IO3077"/>
      <c r="IP3077"/>
      <c r="IQ3077"/>
    </row>
    <row r="3078" s="33" customFormat="1" ht="15.75" customHeight="1" spans="1:251">
      <c r="A3078" s="151"/>
      <c r="C3078" s="121"/>
      <c r="D3078" s="116"/>
      <c r="E3078" s="116"/>
      <c r="F3078" s="88"/>
      <c r="IM3078"/>
      <c r="IN3078"/>
      <c r="IO3078"/>
      <c r="IP3078"/>
      <c r="IQ3078"/>
    </row>
    <row r="3079" s="33" customFormat="1" ht="15.75" customHeight="1" spans="1:251">
      <c r="A3079" s="151"/>
      <c r="C3079" s="121"/>
      <c r="D3079" s="116"/>
      <c r="E3079" s="116"/>
      <c r="F3079" s="88"/>
      <c r="IM3079"/>
      <c r="IN3079"/>
      <c r="IO3079"/>
      <c r="IP3079"/>
      <c r="IQ3079"/>
    </row>
    <row r="3080" s="33" customFormat="1" ht="15.75" customHeight="1" spans="1:251">
      <c r="A3080" s="151"/>
      <c r="C3080" s="121"/>
      <c r="D3080" s="116"/>
      <c r="E3080" s="116"/>
      <c r="F3080" s="88"/>
      <c r="IM3080"/>
      <c r="IN3080"/>
      <c r="IO3080"/>
      <c r="IP3080"/>
      <c r="IQ3080"/>
    </row>
    <row r="3081" s="33" customFormat="1" ht="15.75" customHeight="1" spans="1:251">
      <c r="A3081" s="151"/>
      <c r="C3081" s="121"/>
      <c r="D3081" s="116"/>
      <c r="E3081" s="116"/>
      <c r="F3081" s="88"/>
      <c r="IM3081"/>
      <c r="IN3081"/>
      <c r="IO3081"/>
      <c r="IP3081"/>
      <c r="IQ3081"/>
    </row>
    <row r="3082" s="33" customFormat="1" ht="15.75" customHeight="1" spans="1:251">
      <c r="A3082" s="151"/>
      <c r="C3082" s="121"/>
      <c r="D3082" s="116"/>
      <c r="E3082" s="116"/>
      <c r="F3082" s="88"/>
      <c r="IM3082"/>
      <c r="IN3082"/>
      <c r="IO3082"/>
      <c r="IP3082"/>
      <c r="IQ3082"/>
    </row>
    <row r="3083" s="33" customFormat="1" ht="15.75" customHeight="1" spans="1:251">
      <c r="A3083" s="151"/>
      <c r="C3083" s="121"/>
      <c r="D3083" s="116"/>
      <c r="E3083" s="116"/>
      <c r="F3083" s="88"/>
      <c r="IM3083"/>
      <c r="IN3083"/>
      <c r="IO3083"/>
      <c r="IP3083"/>
      <c r="IQ3083"/>
    </row>
    <row r="3084" s="33" customFormat="1" ht="15.75" customHeight="1" spans="1:251">
      <c r="A3084" s="151"/>
      <c r="C3084" s="121"/>
      <c r="D3084" s="116"/>
      <c r="E3084" s="116"/>
      <c r="F3084" s="88"/>
      <c r="IM3084"/>
      <c r="IN3084"/>
      <c r="IO3084"/>
      <c r="IP3084"/>
      <c r="IQ3084"/>
    </row>
    <row r="3085" s="33" customFormat="1" ht="15.75" customHeight="1" spans="1:251">
      <c r="A3085" s="151"/>
      <c r="C3085" s="121"/>
      <c r="D3085" s="116"/>
      <c r="E3085" s="116"/>
      <c r="F3085" s="88"/>
      <c r="IM3085"/>
      <c r="IN3085"/>
      <c r="IO3085"/>
      <c r="IP3085"/>
      <c r="IQ3085"/>
    </row>
    <row r="3086" s="33" customFormat="1" ht="15.75" customHeight="1" spans="1:251">
      <c r="A3086" s="151"/>
      <c r="C3086" s="121"/>
      <c r="D3086" s="116"/>
      <c r="E3086" s="116"/>
      <c r="F3086" s="88"/>
      <c r="IM3086"/>
      <c r="IN3086"/>
      <c r="IO3086"/>
      <c r="IP3086"/>
      <c r="IQ3086"/>
    </row>
    <row r="3087" s="33" customFormat="1" ht="15.75" customHeight="1" spans="1:251">
      <c r="A3087" s="151"/>
      <c r="C3087" s="121"/>
      <c r="D3087" s="116"/>
      <c r="E3087" s="116"/>
      <c r="F3087" s="88"/>
      <c r="IM3087"/>
      <c r="IN3087"/>
      <c r="IO3087"/>
      <c r="IP3087"/>
      <c r="IQ3087"/>
    </row>
    <row r="3088" s="33" customFormat="1" ht="15.75" customHeight="1" spans="1:251">
      <c r="A3088" s="151"/>
      <c r="C3088" s="121"/>
      <c r="D3088" s="116"/>
      <c r="E3088" s="116"/>
      <c r="F3088" s="88"/>
      <c r="IM3088"/>
      <c r="IN3088"/>
      <c r="IO3088"/>
      <c r="IP3088"/>
      <c r="IQ3088"/>
    </row>
    <row r="3089" s="33" customFormat="1" ht="15.75" customHeight="1" spans="1:251">
      <c r="A3089" s="151"/>
      <c r="C3089" s="121"/>
      <c r="D3089" s="116"/>
      <c r="E3089" s="116"/>
      <c r="F3089" s="88"/>
      <c r="IM3089"/>
      <c r="IN3089"/>
      <c r="IO3089"/>
      <c r="IP3089"/>
      <c r="IQ3089"/>
    </row>
    <row r="3090" s="33" customFormat="1" ht="15.75" customHeight="1" spans="1:251">
      <c r="A3090" s="151"/>
      <c r="C3090" s="121"/>
      <c r="D3090" s="116"/>
      <c r="E3090" s="116"/>
      <c r="F3090" s="88"/>
      <c r="IM3090"/>
      <c r="IN3090"/>
      <c r="IO3090"/>
      <c r="IP3090"/>
      <c r="IQ3090"/>
    </row>
    <row r="3091" s="33" customFormat="1" ht="15.75" customHeight="1" spans="1:251">
      <c r="A3091" s="151"/>
      <c r="C3091" s="121"/>
      <c r="D3091" s="116"/>
      <c r="E3091" s="116"/>
      <c r="F3091" s="88"/>
      <c r="IM3091"/>
      <c r="IN3091"/>
      <c r="IO3091"/>
      <c r="IP3091"/>
      <c r="IQ3091"/>
    </row>
    <row r="3092" s="33" customFormat="1" ht="15.75" customHeight="1" spans="1:251">
      <c r="A3092" s="151"/>
      <c r="C3092" s="121"/>
      <c r="D3092" s="116"/>
      <c r="E3092" s="116"/>
      <c r="F3092" s="88"/>
      <c r="IM3092"/>
      <c r="IN3092"/>
      <c r="IO3092"/>
      <c r="IP3092"/>
      <c r="IQ3092"/>
    </row>
    <row r="3093" s="33" customFormat="1" ht="15.75" customHeight="1" spans="1:251">
      <c r="A3093" s="151"/>
      <c r="C3093" s="121"/>
      <c r="D3093" s="116"/>
      <c r="E3093" s="116"/>
      <c r="F3093" s="88"/>
      <c r="IM3093"/>
      <c r="IN3093"/>
      <c r="IO3093"/>
      <c r="IP3093"/>
      <c r="IQ3093"/>
    </row>
    <row r="3094" s="33" customFormat="1" ht="15.75" customHeight="1" spans="1:251">
      <c r="A3094" s="151"/>
      <c r="C3094" s="121"/>
      <c r="D3094" s="116"/>
      <c r="E3094" s="116"/>
      <c r="F3094" s="88"/>
      <c r="IM3094"/>
      <c r="IN3094"/>
      <c r="IO3094"/>
      <c r="IP3094"/>
      <c r="IQ3094"/>
    </row>
    <row r="3095" s="33" customFormat="1" ht="15.75" customHeight="1" spans="1:251">
      <c r="A3095" s="151"/>
      <c r="C3095" s="121"/>
      <c r="D3095" s="116"/>
      <c r="E3095" s="116"/>
      <c r="F3095" s="88"/>
      <c r="IM3095"/>
      <c r="IN3095"/>
      <c r="IO3095"/>
      <c r="IP3095"/>
      <c r="IQ3095"/>
    </row>
    <row r="3096" s="33" customFormat="1" ht="15.75" customHeight="1" spans="1:251">
      <c r="A3096" s="151"/>
      <c r="C3096" s="121"/>
      <c r="D3096" s="116"/>
      <c r="E3096" s="116"/>
      <c r="F3096" s="88"/>
      <c r="IM3096"/>
      <c r="IN3096"/>
      <c r="IO3096"/>
      <c r="IP3096"/>
      <c r="IQ3096"/>
    </row>
    <row r="3097" s="33" customFormat="1" ht="15.75" customHeight="1" spans="1:251">
      <c r="A3097" s="151"/>
      <c r="C3097" s="121"/>
      <c r="D3097" s="116"/>
      <c r="E3097" s="116"/>
      <c r="F3097" s="88"/>
      <c r="IM3097"/>
      <c r="IN3097"/>
      <c r="IO3097"/>
      <c r="IP3097"/>
      <c r="IQ3097"/>
    </row>
    <row r="3098" s="33" customFormat="1" ht="15.75" customHeight="1" spans="1:251">
      <c r="A3098" s="151"/>
      <c r="C3098" s="121"/>
      <c r="D3098" s="116"/>
      <c r="E3098" s="116"/>
      <c r="F3098" s="88"/>
      <c r="IM3098"/>
      <c r="IN3098"/>
      <c r="IO3098"/>
      <c r="IP3098"/>
      <c r="IQ3098"/>
    </row>
    <row r="3099" s="33" customFormat="1" ht="15.75" customHeight="1" spans="1:251">
      <c r="A3099" s="151"/>
      <c r="C3099" s="121"/>
      <c r="D3099" s="116"/>
      <c r="E3099" s="116"/>
      <c r="F3099" s="88"/>
      <c r="IM3099"/>
      <c r="IN3099"/>
      <c r="IO3099"/>
      <c r="IP3099"/>
      <c r="IQ3099"/>
    </row>
    <row r="3100" s="33" customFormat="1" ht="15.75" customHeight="1" spans="1:251">
      <c r="A3100" s="151"/>
      <c r="C3100" s="121"/>
      <c r="D3100" s="116"/>
      <c r="E3100" s="116"/>
      <c r="F3100" s="88"/>
      <c r="IM3100"/>
      <c r="IN3100"/>
      <c r="IO3100"/>
      <c r="IP3100"/>
      <c r="IQ3100"/>
    </row>
    <row r="3101" s="33" customFormat="1" ht="15.75" customHeight="1" spans="1:251">
      <c r="A3101" s="151"/>
      <c r="C3101" s="121"/>
      <c r="D3101" s="116"/>
      <c r="E3101" s="116"/>
      <c r="F3101" s="88"/>
      <c r="IM3101"/>
      <c r="IN3101"/>
      <c r="IO3101"/>
      <c r="IP3101"/>
      <c r="IQ3101"/>
    </row>
    <row r="3102" s="33" customFormat="1" ht="15.75" customHeight="1" spans="1:251">
      <c r="A3102" s="151"/>
      <c r="C3102" s="121"/>
      <c r="D3102" s="116"/>
      <c r="E3102" s="116"/>
      <c r="F3102" s="88"/>
      <c r="IM3102"/>
      <c r="IN3102"/>
      <c r="IO3102"/>
      <c r="IP3102"/>
      <c r="IQ3102"/>
    </row>
    <row r="3103" s="33" customFormat="1" ht="15.75" customHeight="1" spans="1:251">
      <c r="A3103" s="151"/>
      <c r="C3103" s="121"/>
      <c r="D3103" s="116"/>
      <c r="E3103" s="116"/>
      <c r="F3103" s="88"/>
      <c r="IM3103"/>
      <c r="IN3103"/>
      <c r="IO3103"/>
      <c r="IP3103"/>
      <c r="IQ3103"/>
    </row>
    <row r="3104" s="33" customFormat="1" ht="15.75" customHeight="1" spans="1:251">
      <c r="A3104" s="151"/>
      <c r="C3104" s="121"/>
      <c r="D3104" s="116"/>
      <c r="E3104" s="116"/>
      <c r="F3104" s="88"/>
      <c r="IM3104"/>
      <c r="IN3104"/>
      <c r="IO3104"/>
      <c r="IP3104"/>
      <c r="IQ3104"/>
    </row>
    <row r="3105" s="33" customFormat="1" ht="15.75" customHeight="1" spans="1:251">
      <c r="A3105" s="151"/>
      <c r="C3105" s="121"/>
      <c r="D3105" s="116"/>
      <c r="E3105" s="116"/>
      <c r="F3105" s="88"/>
      <c r="IM3105"/>
      <c r="IN3105"/>
      <c r="IO3105"/>
      <c r="IP3105"/>
      <c r="IQ3105"/>
    </row>
    <row r="3106" s="33" customFormat="1" ht="15.75" customHeight="1" spans="1:251">
      <c r="A3106" s="151"/>
      <c r="C3106" s="121"/>
      <c r="D3106" s="116"/>
      <c r="E3106" s="116"/>
      <c r="F3106" s="88"/>
      <c r="IM3106"/>
      <c r="IN3106"/>
      <c r="IO3106"/>
      <c r="IP3106"/>
      <c r="IQ3106"/>
    </row>
    <row r="3107" s="33" customFormat="1" ht="15.75" customHeight="1" spans="1:251">
      <c r="A3107" s="151"/>
      <c r="C3107" s="121"/>
      <c r="D3107" s="116"/>
      <c r="E3107" s="116"/>
      <c r="F3107" s="88"/>
      <c r="IM3107"/>
      <c r="IN3107"/>
      <c r="IO3107"/>
      <c r="IP3107"/>
      <c r="IQ3107"/>
    </row>
    <row r="3108" s="33" customFormat="1" ht="15.75" customHeight="1" spans="1:251">
      <c r="A3108" s="151"/>
      <c r="C3108" s="121"/>
      <c r="D3108" s="116"/>
      <c r="E3108" s="116"/>
      <c r="F3108" s="88"/>
      <c r="IM3108"/>
      <c r="IN3108"/>
      <c r="IO3108"/>
      <c r="IP3108"/>
      <c r="IQ3108"/>
    </row>
    <row r="3109" s="33" customFormat="1" ht="15.75" customHeight="1" spans="1:251">
      <c r="A3109" s="151"/>
      <c r="C3109" s="121"/>
      <c r="D3109" s="116"/>
      <c r="E3109" s="116"/>
      <c r="F3109" s="88"/>
      <c r="IM3109"/>
      <c r="IN3109"/>
      <c r="IO3109"/>
      <c r="IP3109"/>
      <c r="IQ3109"/>
    </row>
    <row r="3110" s="33" customFormat="1" ht="15.75" customHeight="1" spans="1:251">
      <c r="A3110" s="151"/>
      <c r="C3110" s="121"/>
      <c r="D3110" s="116"/>
      <c r="E3110" s="116"/>
      <c r="F3110" s="88"/>
      <c r="IM3110"/>
      <c r="IN3110"/>
      <c r="IO3110"/>
      <c r="IP3110"/>
      <c r="IQ3110"/>
    </row>
    <row r="3111" s="33" customFormat="1" ht="15.75" customHeight="1" spans="1:251">
      <c r="A3111" s="151"/>
      <c r="C3111" s="121"/>
      <c r="D3111" s="116"/>
      <c r="E3111" s="116"/>
      <c r="F3111" s="88"/>
      <c r="IM3111"/>
      <c r="IN3111"/>
      <c r="IO3111"/>
      <c r="IP3111"/>
      <c r="IQ3111"/>
    </row>
    <row r="3112" s="33" customFormat="1" ht="15.75" customHeight="1" spans="1:251">
      <c r="A3112" s="151"/>
      <c r="C3112" s="121"/>
      <c r="D3112" s="116"/>
      <c r="E3112" s="116"/>
      <c r="F3112" s="88"/>
      <c r="IM3112"/>
      <c r="IN3112"/>
      <c r="IO3112"/>
      <c r="IP3112"/>
      <c r="IQ3112"/>
    </row>
    <row r="3113" s="33" customFormat="1" ht="15.75" customHeight="1" spans="1:251">
      <c r="A3113" s="151"/>
      <c r="C3113" s="121"/>
      <c r="D3113" s="116"/>
      <c r="E3113" s="116"/>
      <c r="F3113" s="88"/>
      <c r="IM3113"/>
      <c r="IN3113"/>
      <c r="IO3113"/>
      <c r="IP3113"/>
      <c r="IQ3113"/>
    </row>
    <row r="3114" s="33" customFormat="1" ht="15.75" customHeight="1" spans="1:251">
      <c r="A3114" s="151"/>
      <c r="C3114" s="121"/>
      <c r="D3114" s="116"/>
      <c r="E3114" s="116"/>
      <c r="F3114" s="88"/>
      <c r="IM3114"/>
      <c r="IN3114"/>
      <c r="IO3114"/>
      <c r="IP3114"/>
      <c r="IQ3114"/>
    </row>
    <row r="3115" s="33" customFormat="1" ht="15.75" customHeight="1" spans="1:251">
      <c r="A3115" s="151"/>
      <c r="C3115" s="121"/>
      <c r="D3115" s="116"/>
      <c r="E3115" s="116"/>
      <c r="F3115" s="88"/>
      <c r="IM3115"/>
      <c r="IN3115"/>
      <c r="IO3115"/>
      <c r="IP3115"/>
      <c r="IQ3115"/>
    </row>
    <row r="3116" s="33" customFormat="1" ht="15.75" customHeight="1" spans="1:251">
      <c r="A3116" s="151"/>
      <c r="C3116" s="121"/>
      <c r="D3116" s="116"/>
      <c r="E3116" s="116"/>
      <c r="F3116" s="88"/>
      <c r="IM3116"/>
      <c r="IN3116"/>
      <c r="IO3116"/>
      <c r="IP3116"/>
      <c r="IQ3116"/>
    </row>
    <row r="3117" s="33" customFormat="1" ht="15.75" customHeight="1" spans="1:251">
      <c r="A3117" s="151"/>
      <c r="C3117" s="121"/>
      <c r="D3117" s="116"/>
      <c r="E3117" s="116"/>
      <c r="F3117" s="88"/>
      <c r="IM3117"/>
      <c r="IN3117"/>
      <c r="IO3117"/>
      <c r="IP3117"/>
      <c r="IQ3117"/>
    </row>
    <row r="3118" s="33" customFormat="1" ht="15.75" customHeight="1" spans="1:251">
      <c r="A3118" s="151"/>
      <c r="C3118" s="121"/>
      <c r="D3118" s="116"/>
      <c r="E3118" s="116"/>
      <c r="F3118" s="88"/>
      <c r="IM3118"/>
      <c r="IN3118"/>
      <c r="IO3118"/>
      <c r="IP3118"/>
      <c r="IQ3118"/>
    </row>
    <row r="3119" s="33" customFormat="1" ht="15.75" customHeight="1" spans="1:251">
      <c r="A3119" s="151"/>
      <c r="C3119" s="121"/>
      <c r="D3119" s="116"/>
      <c r="E3119" s="116"/>
      <c r="F3119" s="88"/>
      <c r="IM3119"/>
      <c r="IN3119"/>
      <c r="IO3119"/>
      <c r="IP3119"/>
      <c r="IQ3119"/>
    </row>
    <row r="3120" s="33" customFormat="1" ht="15.75" customHeight="1" spans="1:251">
      <c r="A3120" s="151"/>
      <c r="C3120" s="121"/>
      <c r="D3120" s="116"/>
      <c r="E3120" s="116"/>
      <c r="F3120" s="88"/>
      <c r="IM3120"/>
      <c r="IN3120"/>
      <c r="IO3120"/>
      <c r="IP3120"/>
      <c r="IQ3120"/>
    </row>
    <row r="3121" s="33" customFormat="1" ht="15.75" customHeight="1" spans="1:251">
      <c r="A3121" s="151"/>
      <c r="C3121" s="121"/>
      <c r="D3121" s="116"/>
      <c r="E3121" s="116"/>
      <c r="F3121" s="88"/>
      <c r="IM3121"/>
      <c r="IN3121"/>
      <c r="IO3121"/>
      <c r="IP3121"/>
      <c r="IQ3121"/>
    </row>
    <row r="3122" s="33" customFormat="1" ht="15.75" customHeight="1" spans="1:251">
      <c r="A3122" s="151"/>
      <c r="C3122" s="121"/>
      <c r="D3122" s="116"/>
      <c r="E3122" s="116"/>
      <c r="F3122" s="88"/>
      <c r="IM3122"/>
      <c r="IN3122"/>
      <c r="IO3122"/>
      <c r="IP3122"/>
      <c r="IQ3122"/>
    </row>
    <row r="3123" s="33" customFormat="1" ht="15.75" customHeight="1" spans="1:251">
      <c r="A3123" s="151"/>
      <c r="C3123" s="121"/>
      <c r="D3123" s="116"/>
      <c r="E3123" s="116"/>
      <c r="F3123" s="88"/>
      <c r="IM3123"/>
      <c r="IN3123"/>
      <c r="IO3123"/>
      <c r="IP3123"/>
      <c r="IQ3123"/>
    </row>
    <row r="3124" s="33" customFormat="1" ht="15.75" customHeight="1" spans="1:251">
      <c r="A3124" s="151"/>
      <c r="C3124" s="121"/>
      <c r="D3124" s="116"/>
      <c r="E3124" s="116"/>
      <c r="F3124" s="88"/>
      <c r="IM3124"/>
      <c r="IN3124"/>
      <c r="IO3124"/>
      <c r="IP3124"/>
      <c r="IQ3124"/>
    </row>
    <row r="3125" s="33" customFormat="1" ht="15.75" customHeight="1" spans="1:251">
      <c r="A3125" s="151"/>
      <c r="C3125" s="121"/>
      <c r="D3125" s="116"/>
      <c r="E3125" s="116"/>
      <c r="F3125" s="88"/>
      <c r="IM3125"/>
      <c r="IN3125"/>
      <c r="IO3125"/>
      <c r="IP3125"/>
      <c r="IQ3125"/>
    </row>
    <row r="3126" s="33" customFormat="1" ht="15.75" customHeight="1" spans="1:251">
      <c r="A3126" s="151"/>
      <c r="C3126" s="121"/>
      <c r="D3126" s="116"/>
      <c r="E3126" s="116"/>
      <c r="F3126" s="88"/>
      <c r="IM3126"/>
      <c r="IN3126"/>
      <c r="IO3126"/>
      <c r="IP3126"/>
      <c r="IQ3126"/>
    </row>
    <row r="3127" s="33" customFormat="1" ht="15.75" customHeight="1" spans="1:251">
      <c r="A3127" s="151"/>
      <c r="C3127" s="121"/>
      <c r="D3127" s="116"/>
      <c r="E3127" s="116"/>
      <c r="F3127" s="88"/>
      <c r="IM3127"/>
      <c r="IN3127"/>
      <c r="IO3127"/>
      <c r="IP3127"/>
      <c r="IQ3127"/>
    </row>
    <row r="3128" s="33" customFormat="1" ht="15.75" customHeight="1" spans="1:251">
      <c r="A3128" s="151"/>
      <c r="C3128" s="121"/>
      <c r="D3128" s="116"/>
      <c r="E3128" s="116"/>
      <c r="F3128" s="88"/>
      <c r="IM3128"/>
      <c r="IN3128"/>
      <c r="IO3128"/>
      <c r="IP3128"/>
      <c r="IQ3128"/>
    </row>
    <row r="3129" s="33" customFormat="1" ht="15.75" customHeight="1" spans="1:251">
      <c r="A3129" s="151"/>
      <c r="C3129" s="121"/>
      <c r="D3129" s="116"/>
      <c r="E3129" s="116"/>
      <c r="F3129" s="88"/>
      <c r="IM3129"/>
      <c r="IN3129"/>
      <c r="IO3129"/>
      <c r="IP3129"/>
      <c r="IQ3129"/>
    </row>
    <row r="3130" s="33" customFormat="1" ht="15.75" customHeight="1" spans="1:251">
      <c r="A3130" s="151"/>
      <c r="C3130" s="121"/>
      <c r="D3130" s="116"/>
      <c r="E3130" s="116"/>
      <c r="F3130" s="88"/>
      <c r="IM3130"/>
      <c r="IN3130"/>
      <c r="IO3130"/>
      <c r="IP3130"/>
      <c r="IQ3130"/>
    </row>
    <row r="3131" s="33" customFormat="1" ht="15.75" customHeight="1" spans="1:251">
      <c r="A3131" s="151"/>
      <c r="C3131" s="121"/>
      <c r="D3131" s="116"/>
      <c r="E3131" s="116"/>
      <c r="F3131" s="88"/>
      <c r="IM3131"/>
      <c r="IN3131"/>
      <c r="IO3131"/>
      <c r="IP3131"/>
      <c r="IQ3131"/>
    </row>
    <row r="3132" s="33" customFormat="1" ht="15.75" customHeight="1" spans="1:251">
      <c r="A3132" s="151"/>
      <c r="C3132" s="121"/>
      <c r="D3132" s="116"/>
      <c r="E3132" s="116"/>
      <c r="F3132" s="88"/>
      <c r="IM3132"/>
      <c r="IN3132"/>
      <c r="IO3132"/>
      <c r="IP3132"/>
      <c r="IQ3132"/>
    </row>
    <row r="3133" s="33" customFormat="1" ht="15.75" customHeight="1" spans="1:251">
      <c r="A3133" s="151"/>
      <c r="C3133" s="121"/>
      <c r="D3133" s="116"/>
      <c r="E3133" s="116"/>
      <c r="F3133" s="88"/>
      <c r="IM3133"/>
      <c r="IN3133"/>
      <c r="IO3133"/>
      <c r="IP3133"/>
      <c r="IQ3133"/>
    </row>
    <row r="3134" s="33" customFormat="1" ht="15.75" customHeight="1" spans="1:251">
      <c r="A3134" s="151"/>
      <c r="C3134" s="121"/>
      <c r="D3134" s="116"/>
      <c r="E3134" s="116"/>
      <c r="F3134" s="88"/>
      <c r="IM3134"/>
      <c r="IN3134"/>
      <c r="IO3134"/>
      <c r="IP3134"/>
      <c r="IQ3134"/>
    </row>
    <row r="3135" s="33" customFormat="1" ht="15.75" customHeight="1" spans="1:251">
      <c r="A3135" s="151"/>
      <c r="C3135" s="121"/>
      <c r="D3135" s="116"/>
      <c r="E3135" s="116"/>
      <c r="F3135" s="88"/>
      <c r="IM3135"/>
      <c r="IN3135"/>
      <c r="IO3135"/>
      <c r="IP3135"/>
      <c r="IQ3135"/>
    </row>
    <row r="3136" s="33" customFormat="1" ht="15.75" customHeight="1" spans="1:251">
      <c r="A3136" s="151"/>
      <c r="C3136" s="121"/>
      <c r="D3136" s="116"/>
      <c r="E3136" s="116"/>
      <c r="F3136" s="88"/>
      <c r="IM3136"/>
      <c r="IN3136"/>
      <c r="IO3136"/>
      <c r="IP3136"/>
      <c r="IQ3136"/>
    </row>
    <row r="3137" s="33" customFormat="1" ht="15.75" customHeight="1" spans="1:251">
      <c r="A3137" s="151"/>
      <c r="C3137" s="121"/>
      <c r="D3137" s="116"/>
      <c r="E3137" s="116"/>
      <c r="F3137" s="88"/>
      <c r="IM3137"/>
      <c r="IN3137"/>
      <c r="IO3137"/>
      <c r="IP3137"/>
      <c r="IQ3137"/>
    </row>
    <row r="3138" s="33" customFormat="1" ht="15.75" customHeight="1" spans="1:251">
      <c r="A3138" s="151"/>
      <c r="C3138" s="121"/>
      <c r="D3138" s="116"/>
      <c r="E3138" s="116"/>
      <c r="F3138" s="88"/>
      <c r="IM3138"/>
      <c r="IN3138"/>
      <c r="IO3138"/>
      <c r="IP3138"/>
      <c r="IQ3138"/>
    </row>
    <row r="3139" s="33" customFormat="1" ht="15.75" customHeight="1" spans="1:251">
      <c r="A3139" s="151"/>
      <c r="C3139" s="121"/>
      <c r="D3139" s="116"/>
      <c r="E3139" s="116"/>
      <c r="F3139" s="88"/>
      <c r="IM3139"/>
      <c r="IN3139"/>
      <c r="IO3139"/>
      <c r="IP3139"/>
      <c r="IQ3139"/>
    </row>
    <row r="3140" s="33" customFormat="1" ht="15.75" customHeight="1" spans="1:251">
      <c r="A3140" s="151"/>
      <c r="C3140" s="121"/>
      <c r="D3140" s="116"/>
      <c r="E3140" s="116"/>
      <c r="F3140" s="88"/>
      <c r="IM3140"/>
      <c r="IN3140"/>
      <c r="IO3140"/>
      <c r="IP3140"/>
      <c r="IQ3140"/>
    </row>
    <row r="3141" s="33" customFormat="1" ht="15.75" customHeight="1" spans="1:251">
      <c r="A3141" s="151"/>
      <c r="C3141" s="121"/>
      <c r="D3141" s="116"/>
      <c r="E3141" s="116"/>
      <c r="F3141" s="88"/>
      <c r="IM3141"/>
      <c r="IN3141"/>
      <c r="IO3141"/>
      <c r="IP3141"/>
      <c r="IQ3141"/>
    </row>
    <row r="3142" s="33" customFormat="1" ht="15.75" customHeight="1" spans="1:251">
      <c r="A3142" s="151"/>
      <c r="C3142" s="121"/>
      <c r="D3142" s="116"/>
      <c r="E3142" s="116"/>
      <c r="F3142" s="88"/>
      <c r="IM3142"/>
      <c r="IN3142"/>
      <c r="IO3142"/>
      <c r="IP3142"/>
      <c r="IQ3142"/>
    </row>
    <row r="3143" s="33" customFormat="1" ht="15.75" customHeight="1" spans="1:251">
      <c r="A3143" s="151"/>
      <c r="C3143" s="121"/>
      <c r="D3143" s="116"/>
      <c r="E3143" s="116"/>
      <c r="F3143" s="88"/>
      <c r="IM3143"/>
      <c r="IN3143"/>
      <c r="IO3143"/>
      <c r="IP3143"/>
      <c r="IQ3143"/>
    </row>
    <row r="3144" s="33" customFormat="1" ht="15.75" customHeight="1" spans="1:251">
      <c r="A3144" s="151"/>
      <c r="C3144" s="121"/>
      <c r="D3144" s="116"/>
      <c r="E3144" s="116"/>
      <c r="F3144" s="88"/>
      <c r="IM3144"/>
      <c r="IN3144"/>
      <c r="IO3144"/>
      <c r="IP3144"/>
      <c r="IQ3144"/>
    </row>
    <row r="3145" s="33" customFormat="1" ht="15.75" customHeight="1" spans="1:251">
      <c r="A3145" s="151"/>
      <c r="C3145" s="121"/>
      <c r="D3145" s="116"/>
      <c r="E3145" s="116"/>
      <c r="F3145" s="88"/>
      <c r="IM3145"/>
      <c r="IN3145"/>
      <c r="IO3145"/>
      <c r="IP3145"/>
      <c r="IQ3145"/>
    </row>
    <row r="3146" s="33" customFormat="1" ht="15.75" customHeight="1" spans="1:251">
      <c r="A3146" s="151"/>
      <c r="C3146" s="121"/>
      <c r="D3146" s="116"/>
      <c r="E3146" s="116"/>
      <c r="F3146" s="88"/>
      <c r="IM3146"/>
      <c r="IN3146"/>
      <c r="IO3146"/>
      <c r="IP3146"/>
      <c r="IQ3146"/>
    </row>
    <row r="3147" s="33" customFormat="1" ht="15.75" customHeight="1" spans="1:251">
      <c r="A3147" s="151"/>
      <c r="C3147" s="121"/>
      <c r="D3147" s="116"/>
      <c r="E3147" s="116"/>
      <c r="F3147" s="88"/>
      <c r="IM3147"/>
      <c r="IN3147"/>
      <c r="IO3147"/>
      <c r="IP3147"/>
      <c r="IQ3147"/>
    </row>
    <row r="3148" s="33" customFormat="1" ht="15.75" customHeight="1" spans="1:251">
      <c r="A3148" s="151"/>
      <c r="C3148" s="121"/>
      <c r="D3148" s="116"/>
      <c r="E3148" s="116"/>
      <c r="F3148" s="88"/>
      <c r="IM3148"/>
      <c r="IN3148"/>
      <c r="IO3148"/>
      <c r="IP3148"/>
      <c r="IQ3148"/>
    </row>
    <row r="3149" s="33" customFormat="1" ht="15.75" customHeight="1" spans="1:251">
      <c r="A3149" s="151"/>
      <c r="C3149" s="121"/>
      <c r="D3149" s="116"/>
      <c r="E3149" s="116"/>
      <c r="F3149" s="88"/>
      <c r="IM3149"/>
      <c r="IN3149"/>
      <c r="IO3149"/>
      <c r="IP3149"/>
      <c r="IQ3149"/>
    </row>
    <row r="3150" s="33" customFormat="1" ht="15.75" customHeight="1" spans="1:251">
      <c r="A3150" s="151"/>
      <c r="C3150" s="121"/>
      <c r="D3150" s="116"/>
      <c r="E3150" s="116"/>
      <c r="F3150" s="88"/>
      <c r="IM3150"/>
      <c r="IN3150"/>
      <c r="IO3150"/>
      <c r="IP3150"/>
      <c r="IQ3150"/>
    </row>
    <row r="3151" s="33" customFormat="1" ht="15.75" customHeight="1" spans="1:251">
      <c r="A3151" s="151"/>
      <c r="C3151" s="121"/>
      <c r="D3151" s="116"/>
      <c r="E3151" s="116"/>
      <c r="F3151" s="88"/>
      <c r="IM3151"/>
      <c r="IN3151"/>
      <c r="IO3151"/>
      <c r="IP3151"/>
      <c r="IQ3151"/>
    </row>
    <row r="3152" s="33" customFormat="1" ht="15.75" customHeight="1" spans="1:251">
      <c r="A3152" s="151"/>
      <c r="C3152" s="121"/>
      <c r="D3152" s="116"/>
      <c r="E3152" s="116"/>
      <c r="F3152" s="88"/>
      <c r="IM3152"/>
      <c r="IN3152"/>
      <c r="IO3152"/>
      <c r="IP3152"/>
      <c r="IQ3152"/>
    </row>
    <row r="3153" s="33" customFormat="1" ht="15.75" customHeight="1" spans="1:251">
      <c r="A3153" s="151"/>
      <c r="C3153" s="121"/>
      <c r="D3153" s="116"/>
      <c r="E3153" s="116"/>
      <c r="F3153" s="88"/>
      <c r="IM3153"/>
      <c r="IN3153"/>
      <c r="IO3153"/>
      <c r="IP3153"/>
      <c r="IQ3153"/>
    </row>
    <row r="3154" s="33" customFormat="1" ht="15.75" customHeight="1" spans="1:251">
      <c r="A3154" s="151"/>
      <c r="C3154" s="121"/>
      <c r="D3154" s="116"/>
      <c r="E3154" s="116"/>
      <c r="F3154" s="88"/>
      <c r="IM3154"/>
      <c r="IN3154"/>
      <c r="IO3154"/>
      <c r="IP3154"/>
      <c r="IQ3154"/>
    </row>
    <row r="3155" s="33" customFormat="1" ht="15.75" customHeight="1" spans="1:251">
      <c r="A3155" s="151"/>
      <c r="C3155" s="121"/>
      <c r="D3155" s="116"/>
      <c r="E3155" s="116"/>
      <c r="F3155" s="88"/>
      <c r="IM3155"/>
      <c r="IN3155"/>
      <c r="IO3155"/>
      <c r="IP3155"/>
      <c r="IQ3155"/>
    </row>
    <row r="3156" s="33" customFormat="1" ht="15.75" customHeight="1" spans="1:251">
      <c r="A3156" s="151"/>
      <c r="C3156" s="121"/>
      <c r="D3156" s="116"/>
      <c r="E3156" s="116"/>
      <c r="F3156" s="88"/>
      <c r="IM3156"/>
      <c r="IN3156"/>
      <c r="IO3156"/>
      <c r="IP3156"/>
      <c r="IQ3156"/>
    </row>
    <row r="3157" s="33" customFormat="1" ht="15.75" customHeight="1" spans="1:251">
      <c r="A3157" s="151"/>
      <c r="C3157" s="121"/>
      <c r="D3157" s="116"/>
      <c r="E3157" s="116"/>
      <c r="F3157" s="88"/>
      <c r="IM3157"/>
      <c r="IN3157"/>
      <c r="IO3157"/>
      <c r="IP3157"/>
      <c r="IQ3157"/>
    </row>
    <row r="3158" s="33" customFormat="1" ht="15.75" customHeight="1" spans="1:251">
      <c r="A3158" s="151"/>
      <c r="C3158" s="121"/>
      <c r="D3158" s="116"/>
      <c r="E3158" s="116"/>
      <c r="F3158" s="88"/>
      <c r="IM3158"/>
      <c r="IN3158"/>
      <c r="IO3158"/>
      <c r="IP3158"/>
      <c r="IQ3158"/>
    </row>
    <row r="3159" s="33" customFormat="1" ht="15.75" customHeight="1" spans="1:251">
      <c r="A3159" s="151"/>
      <c r="C3159" s="121"/>
      <c r="D3159" s="116"/>
      <c r="E3159" s="116"/>
      <c r="F3159" s="88"/>
      <c r="IM3159"/>
      <c r="IN3159"/>
      <c r="IO3159"/>
      <c r="IP3159"/>
      <c r="IQ3159"/>
    </row>
    <row r="3160" s="33" customFormat="1" ht="15.75" customHeight="1" spans="1:251">
      <c r="A3160" s="151"/>
      <c r="C3160" s="121"/>
      <c r="D3160" s="116"/>
      <c r="E3160" s="116"/>
      <c r="F3160" s="88"/>
      <c r="IM3160"/>
      <c r="IN3160"/>
      <c r="IO3160"/>
      <c r="IP3160"/>
      <c r="IQ3160"/>
    </row>
    <row r="3161" s="33" customFormat="1" ht="15.75" customHeight="1" spans="1:251">
      <c r="A3161" s="151"/>
      <c r="C3161" s="121"/>
      <c r="D3161" s="116"/>
      <c r="E3161" s="116"/>
      <c r="F3161" s="88"/>
      <c r="IM3161"/>
      <c r="IN3161"/>
      <c r="IO3161"/>
      <c r="IP3161"/>
      <c r="IQ3161"/>
    </row>
    <row r="3162" s="33" customFormat="1" ht="15.75" customHeight="1" spans="1:251">
      <c r="A3162" s="151"/>
      <c r="C3162" s="121"/>
      <c r="D3162" s="116"/>
      <c r="E3162" s="116"/>
      <c r="F3162" s="88"/>
      <c r="IM3162"/>
      <c r="IN3162"/>
      <c r="IO3162"/>
      <c r="IP3162"/>
      <c r="IQ3162"/>
    </row>
    <row r="3163" s="33" customFormat="1" ht="15.75" customHeight="1" spans="1:251">
      <c r="A3163" s="151"/>
      <c r="C3163" s="121"/>
      <c r="D3163" s="116"/>
      <c r="E3163" s="116"/>
      <c r="F3163" s="88"/>
      <c r="IM3163"/>
      <c r="IN3163"/>
      <c r="IO3163"/>
      <c r="IP3163"/>
      <c r="IQ3163"/>
    </row>
    <row r="3164" s="33" customFormat="1" ht="15.75" customHeight="1" spans="1:251">
      <c r="A3164" s="151"/>
      <c r="C3164" s="121"/>
      <c r="D3164" s="116"/>
      <c r="E3164" s="116"/>
      <c r="F3164" s="88"/>
      <c r="IM3164"/>
      <c r="IN3164"/>
      <c r="IO3164"/>
      <c r="IP3164"/>
      <c r="IQ3164"/>
    </row>
    <row r="3165" s="33" customFormat="1" ht="15.75" customHeight="1" spans="1:251">
      <c r="A3165" s="151"/>
      <c r="C3165" s="121"/>
      <c r="D3165" s="116"/>
      <c r="E3165" s="116"/>
      <c r="F3165" s="88"/>
      <c r="IM3165"/>
      <c r="IN3165"/>
      <c r="IO3165"/>
      <c r="IP3165"/>
      <c r="IQ3165"/>
    </row>
    <row r="3166" s="33" customFormat="1" ht="15.75" customHeight="1" spans="1:251">
      <c r="A3166" s="151"/>
      <c r="C3166" s="121"/>
      <c r="D3166" s="116"/>
      <c r="E3166" s="116"/>
      <c r="F3166" s="88"/>
      <c r="IM3166"/>
      <c r="IN3166"/>
      <c r="IO3166"/>
      <c r="IP3166"/>
      <c r="IQ3166"/>
    </row>
    <row r="3167" s="33" customFormat="1" ht="15.75" customHeight="1" spans="1:251">
      <c r="A3167" s="151"/>
      <c r="C3167" s="121"/>
      <c r="D3167" s="116"/>
      <c r="E3167" s="116"/>
      <c r="F3167" s="88"/>
      <c r="IM3167"/>
      <c r="IN3167"/>
      <c r="IO3167"/>
      <c r="IP3167"/>
      <c r="IQ3167"/>
    </row>
    <row r="3168" s="33" customFormat="1" ht="15.75" customHeight="1" spans="1:251">
      <c r="A3168" s="151"/>
      <c r="C3168" s="121"/>
      <c r="D3168" s="116"/>
      <c r="E3168" s="116"/>
      <c r="F3168" s="88"/>
      <c r="IM3168"/>
      <c r="IN3168"/>
      <c r="IO3168"/>
      <c r="IP3168"/>
      <c r="IQ3168"/>
    </row>
    <row r="3169" s="33" customFormat="1" ht="15.75" customHeight="1" spans="1:251">
      <c r="A3169" s="151"/>
      <c r="C3169" s="121"/>
      <c r="D3169" s="116"/>
      <c r="E3169" s="116"/>
      <c r="F3169" s="88"/>
      <c r="IM3169"/>
      <c r="IN3169"/>
      <c r="IO3169"/>
      <c r="IP3169"/>
      <c r="IQ3169"/>
    </row>
    <row r="3170" s="33" customFormat="1" ht="15.75" customHeight="1" spans="1:251">
      <c r="A3170" s="151"/>
      <c r="C3170" s="121"/>
      <c r="D3170" s="116"/>
      <c r="E3170" s="116"/>
      <c r="F3170" s="88"/>
      <c r="IM3170"/>
      <c r="IN3170"/>
      <c r="IO3170"/>
      <c r="IP3170"/>
      <c r="IQ3170"/>
    </row>
    <row r="3171" s="33" customFormat="1" ht="15.75" customHeight="1" spans="1:251">
      <c r="A3171" s="151"/>
      <c r="C3171" s="121"/>
      <c r="D3171" s="116"/>
      <c r="E3171" s="116"/>
      <c r="F3171" s="88"/>
      <c r="IM3171"/>
      <c r="IN3171"/>
      <c r="IO3171"/>
      <c r="IP3171"/>
      <c r="IQ3171"/>
    </row>
    <row r="3172" s="33" customFormat="1" ht="15.75" customHeight="1" spans="1:251">
      <c r="A3172" s="151"/>
      <c r="C3172" s="121"/>
      <c r="D3172" s="116"/>
      <c r="E3172" s="116"/>
      <c r="F3172" s="88"/>
      <c r="IM3172"/>
      <c r="IN3172"/>
      <c r="IO3172"/>
      <c r="IP3172"/>
      <c r="IQ3172"/>
    </row>
    <row r="3173" s="33" customFormat="1" ht="15.75" customHeight="1" spans="1:251">
      <c r="A3173" s="151"/>
      <c r="C3173" s="121"/>
      <c r="D3173" s="116"/>
      <c r="E3173" s="116"/>
      <c r="F3173" s="88"/>
      <c r="IM3173"/>
      <c r="IN3173"/>
      <c r="IO3173"/>
      <c r="IP3173"/>
      <c r="IQ3173"/>
    </row>
    <row r="3174" s="33" customFormat="1" ht="15.75" customHeight="1" spans="1:251">
      <c r="A3174" s="151"/>
      <c r="C3174" s="121"/>
      <c r="D3174" s="116"/>
      <c r="E3174" s="116"/>
      <c r="F3174" s="88"/>
      <c r="IM3174"/>
      <c r="IN3174"/>
      <c r="IO3174"/>
      <c r="IP3174"/>
      <c r="IQ3174"/>
    </row>
    <row r="3175" s="33" customFormat="1" ht="15.75" customHeight="1" spans="1:251">
      <c r="A3175" s="151"/>
      <c r="C3175" s="121"/>
      <c r="D3175" s="116"/>
      <c r="E3175" s="116"/>
      <c r="F3175" s="88"/>
      <c r="IM3175"/>
      <c r="IN3175"/>
      <c r="IO3175"/>
      <c r="IP3175"/>
      <c r="IQ3175"/>
    </row>
    <row r="3176" s="33" customFormat="1" ht="15.75" customHeight="1" spans="1:251">
      <c r="A3176" s="151"/>
      <c r="C3176" s="121"/>
      <c r="D3176" s="116"/>
      <c r="E3176" s="116"/>
      <c r="F3176" s="88"/>
      <c r="IM3176"/>
      <c r="IN3176"/>
      <c r="IO3176"/>
      <c r="IP3176"/>
      <c r="IQ3176"/>
    </row>
    <row r="3177" s="33" customFormat="1" ht="15.75" customHeight="1" spans="1:251">
      <c r="A3177" s="151"/>
      <c r="C3177" s="121"/>
      <c r="D3177" s="116"/>
      <c r="E3177" s="116"/>
      <c r="F3177" s="88"/>
      <c r="IM3177"/>
      <c r="IN3177"/>
      <c r="IO3177"/>
      <c r="IP3177"/>
      <c r="IQ3177"/>
    </row>
    <row r="3178" s="33" customFormat="1" ht="15.75" customHeight="1" spans="1:251">
      <c r="A3178" s="151"/>
      <c r="C3178" s="121"/>
      <c r="D3178" s="116"/>
      <c r="E3178" s="116"/>
      <c r="F3178" s="88"/>
      <c r="IM3178"/>
      <c r="IN3178"/>
      <c r="IO3178"/>
      <c r="IP3178"/>
      <c r="IQ3178"/>
    </row>
    <row r="3179" s="33" customFormat="1" ht="15.75" customHeight="1" spans="1:251">
      <c r="A3179" s="151"/>
      <c r="C3179" s="121"/>
      <c r="D3179" s="116"/>
      <c r="E3179" s="116"/>
      <c r="F3179" s="88"/>
      <c r="IM3179"/>
      <c r="IN3179"/>
      <c r="IO3179"/>
      <c r="IP3179"/>
      <c r="IQ3179"/>
    </row>
    <row r="3180" s="33" customFormat="1" ht="15.75" customHeight="1" spans="1:251">
      <c r="A3180" s="151"/>
      <c r="C3180" s="121"/>
      <c r="D3180" s="116"/>
      <c r="E3180" s="116"/>
      <c r="F3180" s="88"/>
      <c r="IM3180"/>
      <c r="IN3180"/>
      <c r="IO3180"/>
      <c r="IP3180"/>
      <c r="IQ3180"/>
    </row>
    <row r="3181" s="33" customFormat="1" ht="15.75" customHeight="1" spans="1:251">
      <c r="A3181" s="151"/>
      <c r="C3181" s="121"/>
      <c r="D3181" s="116"/>
      <c r="E3181" s="116"/>
      <c r="F3181" s="88"/>
      <c r="IM3181"/>
      <c r="IN3181"/>
      <c r="IO3181"/>
      <c r="IP3181"/>
      <c r="IQ3181"/>
    </row>
    <row r="3182" s="33" customFormat="1" ht="15.75" customHeight="1" spans="1:251">
      <c r="A3182" s="151"/>
      <c r="C3182" s="121"/>
      <c r="D3182" s="116"/>
      <c r="E3182" s="116"/>
      <c r="F3182" s="88"/>
      <c r="IM3182"/>
      <c r="IN3182"/>
      <c r="IO3182"/>
      <c r="IP3182"/>
      <c r="IQ3182"/>
    </row>
    <row r="3183" s="33" customFormat="1" ht="15.75" customHeight="1" spans="1:251">
      <c r="A3183" s="151"/>
      <c r="C3183" s="121"/>
      <c r="D3183" s="116"/>
      <c r="E3183" s="116"/>
      <c r="F3183" s="88"/>
      <c r="IM3183"/>
      <c r="IN3183"/>
      <c r="IO3183"/>
      <c r="IP3183"/>
      <c r="IQ3183"/>
    </row>
    <row r="3184" s="33" customFormat="1" ht="15.75" customHeight="1" spans="1:251">
      <c r="A3184" s="151"/>
      <c r="C3184" s="121"/>
      <c r="D3184" s="116"/>
      <c r="E3184" s="116"/>
      <c r="F3184" s="88"/>
      <c r="IM3184"/>
      <c r="IN3184"/>
      <c r="IO3184"/>
      <c r="IP3184"/>
      <c r="IQ3184"/>
    </row>
    <row r="3185" s="33" customFormat="1" ht="15.75" customHeight="1" spans="1:251">
      <c r="A3185" s="151"/>
      <c r="C3185" s="121"/>
      <c r="D3185" s="116"/>
      <c r="E3185" s="116"/>
      <c r="F3185" s="88"/>
      <c r="IM3185"/>
      <c r="IN3185"/>
      <c r="IO3185"/>
      <c r="IP3185"/>
      <c r="IQ3185"/>
    </row>
    <row r="3186" s="33" customFormat="1" ht="15.75" customHeight="1" spans="1:251">
      <c r="A3186" s="151"/>
      <c r="C3186" s="121"/>
      <c r="D3186" s="116"/>
      <c r="E3186" s="116"/>
      <c r="F3186" s="88"/>
      <c r="IM3186"/>
      <c r="IN3186"/>
      <c r="IO3186"/>
      <c r="IP3186"/>
      <c r="IQ3186"/>
    </row>
    <row r="3187" s="33" customFormat="1" ht="15.75" customHeight="1" spans="1:251">
      <c r="A3187" s="151"/>
      <c r="C3187" s="121"/>
      <c r="D3187" s="116"/>
      <c r="E3187" s="116"/>
      <c r="F3187" s="88"/>
      <c r="IM3187"/>
      <c r="IN3187"/>
      <c r="IO3187"/>
      <c r="IP3187"/>
      <c r="IQ3187"/>
    </row>
    <row r="3188" s="33" customFormat="1" ht="15.75" customHeight="1" spans="1:251">
      <c r="A3188" s="151"/>
      <c r="C3188" s="121"/>
      <c r="D3188" s="116"/>
      <c r="E3188" s="116"/>
      <c r="F3188" s="88"/>
      <c r="IM3188"/>
      <c r="IN3188"/>
      <c r="IO3188"/>
      <c r="IP3188"/>
      <c r="IQ3188"/>
    </row>
    <row r="3189" s="33" customFormat="1" ht="15.75" customHeight="1" spans="1:251">
      <c r="A3189" s="151"/>
      <c r="C3189" s="121"/>
      <c r="D3189" s="116"/>
      <c r="E3189" s="116"/>
      <c r="F3189" s="88"/>
      <c r="IM3189"/>
      <c r="IN3189"/>
      <c r="IO3189"/>
      <c r="IP3189"/>
      <c r="IQ3189"/>
    </row>
    <row r="3190" s="33" customFormat="1" ht="15.75" customHeight="1" spans="1:251">
      <c r="A3190" s="151"/>
      <c r="C3190" s="121"/>
      <c r="D3190" s="116"/>
      <c r="E3190" s="116"/>
      <c r="F3190" s="88"/>
      <c r="IM3190"/>
      <c r="IN3190"/>
      <c r="IO3190"/>
      <c r="IP3190"/>
      <c r="IQ3190"/>
    </row>
    <row r="3191" s="33" customFormat="1" ht="15.75" customHeight="1" spans="1:251">
      <c r="A3191" s="151"/>
      <c r="C3191" s="121"/>
      <c r="D3191" s="116"/>
      <c r="E3191" s="116"/>
      <c r="F3191" s="88"/>
      <c r="IM3191"/>
      <c r="IN3191"/>
      <c r="IO3191"/>
      <c r="IP3191"/>
      <c r="IQ3191"/>
    </row>
    <row r="3192" s="33" customFormat="1" ht="15.75" customHeight="1" spans="1:251">
      <c r="A3192" s="151"/>
      <c r="C3192" s="121"/>
      <c r="D3192" s="116"/>
      <c r="E3192" s="116"/>
      <c r="F3192" s="88"/>
      <c r="IM3192"/>
      <c r="IN3192"/>
      <c r="IO3192"/>
      <c r="IP3192"/>
      <c r="IQ3192"/>
    </row>
    <row r="3193" s="33" customFormat="1" ht="15.75" customHeight="1" spans="1:251">
      <c r="A3193" s="151"/>
      <c r="C3193" s="121"/>
      <c r="D3193" s="116"/>
      <c r="E3193" s="116"/>
      <c r="F3193" s="88"/>
      <c r="IM3193"/>
      <c r="IN3193"/>
      <c r="IO3193"/>
      <c r="IP3193"/>
      <c r="IQ3193"/>
    </row>
    <row r="3194" s="33" customFormat="1" ht="15.75" customHeight="1" spans="1:251">
      <c r="A3194" s="151"/>
      <c r="C3194" s="121"/>
      <c r="D3194" s="116"/>
      <c r="E3194" s="116"/>
      <c r="F3194" s="88"/>
      <c r="IM3194"/>
      <c r="IN3194"/>
      <c r="IO3194"/>
      <c r="IP3194"/>
      <c r="IQ3194"/>
    </row>
    <row r="3195" s="33" customFormat="1" ht="15.75" customHeight="1" spans="1:251">
      <c r="A3195" s="151"/>
      <c r="C3195" s="121"/>
      <c r="D3195" s="116"/>
      <c r="E3195" s="116"/>
      <c r="F3195" s="88"/>
      <c r="IM3195"/>
      <c r="IN3195"/>
      <c r="IO3195"/>
      <c r="IP3195"/>
      <c r="IQ3195"/>
    </row>
    <row r="3196" s="33" customFormat="1" ht="15.75" customHeight="1" spans="1:251">
      <c r="A3196" s="151"/>
      <c r="C3196" s="121"/>
      <c r="D3196" s="116"/>
      <c r="E3196" s="116"/>
      <c r="F3196" s="88"/>
      <c r="IM3196"/>
      <c r="IN3196"/>
      <c r="IO3196"/>
      <c r="IP3196"/>
      <c r="IQ3196"/>
    </row>
    <row r="3197" s="33" customFormat="1" ht="15.75" customHeight="1" spans="1:251">
      <c r="A3197" s="151"/>
      <c r="C3197" s="121"/>
      <c r="D3197" s="116"/>
      <c r="E3197" s="116"/>
      <c r="F3197" s="88"/>
      <c r="IM3197"/>
      <c r="IN3197"/>
      <c r="IO3197"/>
      <c r="IP3197"/>
      <c r="IQ3197"/>
    </row>
    <row r="3198" s="33" customFormat="1" ht="15.75" customHeight="1" spans="1:251">
      <c r="A3198" s="151"/>
      <c r="C3198" s="121"/>
      <c r="D3198" s="116"/>
      <c r="E3198" s="116"/>
      <c r="F3198" s="88"/>
      <c r="IM3198"/>
      <c r="IN3198"/>
      <c r="IO3198"/>
      <c r="IP3198"/>
      <c r="IQ3198"/>
    </row>
    <row r="3199" s="33" customFormat="1" ht="15.75" customHeight="1" spans="1:251">
      <c r="A3199" s="151"/>
      <c r="C3199" s="121"/>
      <c r="D3199" s="116"/>
      <c r="E3199" s="116"/>
      <c r="F3199" s="88"/>
      <c r="IM3199"/>
      <c r="IN3199"/>
      <c r="IO3199"/>
      <c r="IP3199"/>
      <c r="IQ3199"/>
    </row>
    <row r="3200" s="33" customFormat="1" ht="15.75" customHeight="1" spans="1:251">
      <c r="A3200" s="151"/>
      <c r="C3200" s="121"/>
      <c r="D3200" s="116"/>
      <c r="E3200" s="116"/>
      <c r="F3200" s="88"/>
      <c r="IM3200"/>
      <c r="IN3200"/>
      <c r="IO3200"/>
      <c r="IP3200"/>
      <c r="IQ3200"/>
    </row>
    <row r="3201" s="33" customFormat="1" ht="15.75" customHeight="1" spans="1:251">
      <c r="A3201" s="151"/>
      <c r="C3201" s="121"/>
      <c r="D3201" s="116"/>
      <c r="E3201" s="116"/>
      <c r="F3201" s="88"/>
      <c r="IM3201"/>
      <c r="IN3201"/>
      <c r="IO3201"/>
      <c r="IP3201"/>
      <c r="IQ3201"/>
    </row>
    <row r="3202" s="33" customFormat="1" ht="15.75" customHeight="1" spans="1:251">
      <c r="A3202" s="151"/>
      <c r="C3202" s="121"/>
      <c r="D3202" s="116"/>
      <c r="E3202" s="116"/>
      <c r="F3202" s="88"/>
      <c r="IM3202"/>
      <c r="IN3202"/>
      <c r="IO3202"/>
      <c r="IP3202"/>
      <c r="IQ3202"/>
    </row>
    <row r="3203" s="33" customFormat="1" ht="15.75" customHeight="1" spans="1:251">
      <c r="A3203" s="151"/>
      <c r="C3203" s="121"/>
      <c r="D3203" s="116"/>
      <c r="E3203" s="116"/>
      <c r="F3203" s="88"/>
      <c r="IM3203"/>
      <c r="IN3203"/>
      <c r="IO3203"/>
      <c r="IP3203"/>
      <c r="IQ3203"/>
    </row>
    <row r="3204" s="33" customFormat="1" ht="15.75" customHeight="1" spans="1:251">
      <c r="A3204" s="151"/>
      <c r="C3204" s="121"/>
      <c r="D3204" s="116"/>
      <c r="E3204" s="116"/>
      <c r="F3204" s="88"/>
      <c r="IM3204"/>
      <c r="IN3204"/>
      <c r="IO3204"/>
      <c r="IP3204"/>
      <c r="IQ3204"/>
    </row>
    <row r="3205" s="33" customFormat="1" ht="15.75" customHeight="1" spans="1:251">
      <c r="A3205" s="151"/>
      <c r="C3205" s="121"/>
      <c r="D3205" s="116"/>
      <c r="E3205" s="116"/>
      <c r="F3205" s="88"/>
      <c r="IM3205"/>
      <c r="IN3205"/>
      <c r="IO3205"/>
      <c r="IP3205"/>
      <c r="IQ3205"/>
    </row>
    <row r="3206" s="33" customFormat="1" ht="15.75" customHeight="1" spans="1:251">
      <c r="A3206" s="151"/>
      <c r="C3206" s="121"/>
      <c r="D3206" s="116"/>
      <c r="E3206" s="116"/>
      <c r="F3206" s="88"/>
      <c r="IM3206"/>
      <c r="IN3206"/>
      <c r="IO3206"/>
      <c r="IP3206"/>
      <c r="IQ3206"/>
    </row>
    <row r="3207" s="33" customFormat="1" ht="15.75" customHeight="1" spans="1:251">
      <c r="A3207" s="151"/>
      <c r="C3207" s="121"/>
      <c r="D3207" s="116"/>
      <c r="E3207" s="116"/>
      <c r="F3207" s="88"/>
      <c r="IM3207"/>
      <c r="IN3207"/>
      <c r="IO3207"/>
      <c r="IP3207"/>
      <c r="IQ3207"/>
    </row>
    <row r="3208" s="33" customFormat="1" ht="15.75" customHeight="1" spans="1:251">
      <c r="A3208" s="151"/>
      <c r="C3208" s="121"/>
      <c r="D3208" s="116"/>
      <c r="E3208" s="116"/>
      <c r="F3208" s="88"/>
      <c r="IM3208"/>
      <c r="IN3208"/>
      <c r="IO3208"/>
      <c r="IP3208"/>
      <c r="IQ3208"/>
    </row>
    <row r="3209" s="33" customFormat="1" ht="15.75" customHeight="1" spans="1:251">
      <c r="A3209" s="151"/>
      <c r="C3209" s="121"/>
      <c r="D3209" s="116"/>
      <c r="E3209" s="116"/>
      <c r="F3209" s="88"/>
      <c r="IM3209"/>
      <c r="IN3209"/>
      <c r="IO3209"/>
      <c r="IP3209"/>
      <c r="IQ3209"/>
    </row>
    <row r="3210" s="33" customFormat="1" ht="15.75" customHeight="1" spans="1:251">
      <c r="A3210" s="151"/>
      <c r="C3210" s="121"/>
      <c r="D3210" s="116"/>
      <c r="E3210" s="116"/>
      <c r="F3210" s="88"/>
      <c r="IM3210"/>
      <c r="IN3210"/>
      <c r="IO3210"/>
      <c r="IP3210"/>
      <c r="IQ3210"/>
    </row>
    <row r="3211" s="33" customFormat="1" ht="15.75" customHeight="1" spans="1:251">
      <c r="A3211" s="151"/>
      <c r="C3211" s="121"/>
      <c r="D3211" s="116"/>
      <c r="E3211" s="116"/>
      <c r="F3211" s="88"/>
      <c r="IM3211"/>
      <c r="IN3211"/>
      <c r="IO3211"/>
      <c r="IP3211"/>
      <c r="IQ3211"/>
    </row>
    <row r="3212" s="33" customFormat="1" ht="15.75" customHeight="1" spans="1:251">
      <c r="A3212" s="151"/>
      <c r="C3212" s="121"/>
      <c r="D3212" s="116"/>
      <c r="E3212" s="116"/>
      <c r="F3212" s="88"/>
      <c r="IM3212"/>
      <c r="IN3212"/>
      <c r="IO3212"/>
      <c r="IP3212"/>
      <c r="IQ3212"/>
    </row>
    <row r="3213" s="33" customFormat="1" ht="15.75" customHeight="1" spans="1:251">
      <c r="A3213" s="151"/>
      <c r="C3213" s="121"/>
      <c r="D3213" s="116"/>
      <c r="E3213" s="116"/>
      <c r="F3213" s="88"/>
      <c r="IM3213"/>
      <c r="IN3213"/>
      <c r="IO3213"/>
      <c r="IP3213"/>
      <c r="IQ3213"/>
    </row>
    <row r="3214" s="33" customFormat="1" ht="15.75" customHeight="1" spans="1:251">
      <c r="A3214" s="151"/>
      <c r="C3214" s="121"/>
      <c r="D3214" s="116"/>
      <c r="E3214" s="116"/>
      <c r="F3214" s="88"/>
      <c r="IM3214"/>
      <c r="IN3214"/>
      <c r="IO3214"/>
      <c r="IP3214"/>
      <c r="IQ3214"/>
    </row>
    <row r="3215" s="33" customFormat="1" ht="15.75" customHeight="1" spans="1:251">
      <c r="A3215" s="151"/>
      <c r="C3215" s="121"/>
      <c r="D3215" s="116"/>
      <c r="E3215" s="116"/>
      <c r="F3215" s="88"/>
      <c r="IM3215"/>
      <c r="IN3215"/>
      <c r="IO3215"/>
      <c r="IP3215"/>
      <c r="IQ3215"/>
    </row>
    <row r="3216" s="33" customFormat="1" ht="15.75" customHeight="1" spans="1:251">
      <c r="A3216" s="151"/>
      <c r="C3216" s="121"/>
      <c r="D3216" s="116"/>
      <c r="E3216" s="116"/>
      <c r="F3216" s="88"/>
      <c r="IM3216"/>
      <c r="IN3216"/>
      <c r="IO3216"/>
      <c r="IP3216"/>
      <c r="IQ3216"/>
    </row>
    <row r="3217" s="33" customFormat="1" ht="15.75" customHeight="1" spans="1:251">
      <c r="A3217" s="151"/>
      <c r="C3217" s="121"/>
      <c r="D3217" s="116"/>
      <c r="E3217" s="116"/>
      <c r="F3217" s="88"/>
      <c r="IM3217"/>
      <c r="IN3217"/>
      <c r="IO3217"/>
      <c r="IP3217"/>
      <c r="IQ3217"/>
    </row>
    <row r="3218" s="33" customFormat="1" ht="15.75" customHeight="1" spans="1:251">
      <c r="A3218" s="151"/>
      <c r="C3218" s="121"/>
      <c r="D3218" s="116"/>
      <c r="E3218" s="116"/>
      <c r="F3218" s="88"/>
      <c r="IM3218"/>
      <c r="IN3218"/>
      <c r="IO3218"/>
      <c r="IP3218"/>
      <c r="IQ3218"/>
    </row>
    <row r="3219" s="33" customFormat="1" ht="15.75" customHeight="1" spans="1:251">
      <c r="A3219" s="151"/>
      <c r="C3219" s="121"/>
      <c r="D3219" s="116"/>
      <c r="E3219" s="116"/>
      <c r="F3219" s="88"/>
      <c r="IM3219"/>
      <c r="IN3219"/>
      <c r="IO3219"/>
      <c r="IP3219"/>
      <c r="IQ3219"/>
    </row>
    <row r="3220" s="33" customFormat="1" ht="15.75" customHeight="1" spans="1:251">
      <c r="A3220" s="151"/>
      <c r="C3220" s="121"/>
      <c r="D3220" s="116"/>
      <c r="E3220" s="116"/>
      <c r="F3220" s="88"/>
      <c r="IM3220"/>
      <c r="IN3220"/>
      <c r="IO3220"/>
      <c r="IP3220"/>
      <c r="IQ3220"/>
    </row>
    <row r="3221" s="33" customFormat="1" ht="15.75" customHeight="1" spans="1:251">
      <c r="A3221" s="151"/>
      <c r="C3221" s="121"/>
      <c r="D3221" s="116"/>
      <c r="E3221" s="116"/>
      <c r="F3221" s="88"/>
      <c r="IM3221"/>
      <c r="IN3221"/>
      <c r="IO3221"/>
      <c r="IP3221"/>
      <c r="IQ3221"/>
    </row>
    <row r="3222" s="33" customFormat="1" ht="15.75" customHeight="1" spans="1:251">
      <c r="A3222" s="151"/>
      <c r="C3222" s="121"/>
      <c r="D3222" s="116"/>
      <c r="E3222" s="116"/>
      <c r="F3222" s="88"/>
      <c r="IM3222"/>
      <c r="IN3222"/>
      <c r="IO3222"/>
      <c r="IP3222"/>
      <c r="IQ3222"/>
    </row>
    <row r="3223" s="33" customFormat="1" ht="15.75" customHeight="1" spans="1:251">
      <c r="A3223" s="151"/>
      <c r="C3223" s="121"/>
      <c r="D3223" s="116"/>
      <c r="E3223" s="116"/>
      <c r="F3223" s="88"/>
      <c r="IM3223"/>
      <c r="IN3223"/>
      <c r="IO3223"/>
      <c r="IP3223"/>
      <c r="IQ3223"/>
    </row>
    <row r="3224" s="33" customFormat="1" ht="15.75" customHeight="1" spans="1:251">
      <c r="A3224" s="151"/>
      <c r="C3224" s="121"/>
      <c r="D3224" s="116"/>
      <c r="E3224" s="116"/>
      <c r="F3224" s="88"/>
      <c r="IM3224"/>
      <c r="IN3224"/>
      <c r="IO3224"/>
      <c r="IP3224"/>
      <c r="IQ3224"/>
    </row>
    <row r="3225" s="33" customFormat="1" ht="15.75" customHeight="1" spans="1:251">
      <c r="A3225" s="151"/>
      <c r="C3225" s="121"/>
      <c r="D3225" s="116"/>
      <c r="E3225" s="116"/>
      <c r="F3225" s="88"/>
      <c r="IM3225"/>
      <c r="IN3225"/>
      <c r="IO3225"/>
      <c r="IP3225"/>
      <c r="IQ3225"/>
    </row>
    <row r="3226" s="33" customFormat="1" ht="15.75" customHeight="1" spans="1:251">
      <c r="A3226" s="151"/>
      <c r="C3226" s="121"/>
      <c r="D3226" s="116"/>
      <c r="E3226" s="116"/>
      <c r="F3226" s="88"/>
      <c r="IM3226"/>
      <c r="IN3226"/>
      <c r="IO3226"/>
      <c r="IP3226"/>
      <c r="IQ3226"/>
    </row>
    <row r="3227" s="33" customFormat="1" ht="15.75" customHeight="1" spans="1:251">
      <c r="A3227" s="151"/>
      <c r="C3227" s="121"/>
      <c r="D3227" s="116"/>
      <c r="E3227" s="116"/>
      <c r="F3227" s="88"/>
      <c r="IM3227"/>
      <c r="IN3227"/>
      <c r="IO3227"/>
      <c r="IP3227"/>
      <c r="IQ3227"/>
    </row>
    <row r="3228" s="33" customFormat="1" ht="15.75" customHeight="1" spans="1:251">
      <c r="A3228" s="151"/>
      <c r="C3228" s="121"/>
      <c r="D3228" s="116"/>
      <c r="E3228" s="116"/>
      <c r="F3228" s="88"/>
      <c r="IM3228"/>
      <c r="IN3228"/>
      <c r="IO3228"/>
      <c r="IP3228"/>
      <c r="IQ3228"/>
    </row>
    <row r="3229" s="33" customFormat="1" ht="15.75" customHeight="1" spans="1:251">
      <c r="A3229" s="151"/>
      <c r="C3229" s="121"/>
      <c r="D3229" s="116"/>
      <c r="E3229" s="116"/>
      <c r="F3229" s="88"/>
      <c r="IM3229"/>
      <c r="IN3229"/>
      <c r="IO3229"/>
      <c r="IP3229"/>
      <c r="IQ3229"/>
    </row>
    <row r="3230" s="33" customFormat="1" ht="15.75" customHeight="1" spans="1:251">
      <c r="A3230" s="151"/>
      <c r="C3230" s="121"/>
      <c r="D3230" s="116"/>
      <c r="E3230" s="116"/>
      <c r="F3230" s="88"/>
      <c r="IM3230"/>
      <c r="IN3230"/>
      <c r="IO3230"/>
      <c r="IP3230"/>
      <c r="IQ3230"/>
    </row>
    <row r="3231" s="33" customFormat="1" ht="15.75" customHeight="1" spans="1:251">
      <c r="A3231" s="151"/>
      <c r="C3231" s="121"/>
      <c r="D3231" s="116"/>
      <c r="E3231" s="116"/>
      <c r="F3231" s="88"/>
      <c r="IM3231"/>
      <c r="IN3231"/>
      <c r="IO3231"/>
      <c r="IP3231"/>
      <c r="IQ3231"/>
    </row>
    <row r="3232" s="33" customFormat="1" ht="15.75" customHeight="1" spans="1:251">
      <c r="A3232" s="151"/>
      <c r="C3232" s="121"/>
      <c r="D3232" s="116"/>
      <c r="E3232" s="116"/>
      <c r="F3232" s="88"/>
      <c r="IM3232"/>
      <c r="IN3232"/>
      <c r="IO3232"/>
      <c r="IP3232"/>
      <c r="IQ3232"/>
    </row>
    <row r="3233" s="33" customFormat="1" ht="15.75" customHeight="1" spans="1:251">
      <c r="A3233" s="151"/>
      <c r="C3233" s="121"/>
      <c r="D3233" s="116"/>
      <c r="E3233" s="116"/>
      <c r="F3233" s="88"/>
      <c r="IM3233"/>
      <c r="IN3233"/>
      <c r="IO3233"/>
      <c r="IP3233"/>
      <c r="IQ3233"/>
    </row>
    <row r="3234" s="33" customFormat="1" ht="15.75" customHeight="1" spans="1:251">
      <c r="A3234" s="151"/>
      <c r="C3234" s="121"/>
      <c r="D3234" s="116"/>
      <c r="E3234" s="116"/>
      <c r="F3234" s="88"/>
      <c r="IM3234"/>
      <c r="IN3234"/>
      <c r="IO3234"/>
      <c r="IP3234"/>
      <c r="IQ3234"/>
    </row>
    <row r="3235" s="33" customFormat="1" ht="15.75" customHeight="1" spans="1:251">
      <c r="A3235" s="151"/>
      <c r="C3235" s="121"/>
      <c r="D3235" s="116"/>
      <c r="E3235" s="116"/>
      <c r="F3235" s="88"/>
      <c r="IM3235"/>
      <c r="IN3235"/>
      <c r="IO3235"/>
      <c r="IP3235"/>
      <c r="IQ3235"/>
    </row>
    <row r="3236" s="33" customFormat="1" ht="15.75" customHeight="1" spans="1:251">
      <c r="A3236" s="151"/>
      <c r="C3236" s="121"/>
      <c r="D3236" s="116"/>
      <c r="E3236" s="116"/>
      <c r="F3236" s="88"/>
      <c r="IM3236"/>
      <c r="IN3236"/>
      <c r="IO3236"/>
      <c r="IP3236"/>
      <c r="IQ3236"/>
    </row>
    <row r="3237" s="33" customFormat="1" ht="15.75" customHeight="1" spans="1:251">
      <c r="A3237" s="151"/>
      <c r="C3237" s="121"/>
      <c r="D3237" s="116"/>
      <c r="E3237" s="116"/>
      <c r="F3237" s="88"/>
      <c r="IM3237"/>
      <c r="IN3237"/>
      <c r="IO3237"/>
      <c r="IP3237"/>
      <c r="IQ3237"/>
    </row>
    <row r="3238" s="33" customFormat="1" ht="15.75" customHeight="1" spans="1:251">
      <c r="A3238" s="151"/>
      <c r="C3238" s="121"/>
      <c r="D3238" s="116"/>
      <c r="E3238" s="116"/>
      <c r="F3238" s="88"/>
      <c r="IM3238"/>
      <c r="IN3238"/>
      <c r="IO3238"/>
      <c r="IP3238"/>
      <c r="IQ3238"/>
    </row>
    <row r="3239" s="33" customFormat="1" ht="15.75" customHeight="1" spans="1:251">
      <c r="A3239" s="151"/>
      <c r="C3239" s="121"/>
      <c r="D3239" s="116"/>
      <c r="E3239" s="116"/>
      <c r="F3239" s="88"/>
      <c r="IM3239"/>
      <c r="IN3239"/>
      <c r="IO3239"/>
      <c r="IP3239"/>
      <c r="IQ3239"/>
    </row>
    <row r="3240" s="33" customFormat="1" ht="15.75" customHeight="1" spans="1:251">
      <c r="A3240" s="151"/>
      <c r="C3240" s="121"/>
      <c r="D3240" s="116"/>
      <c r="E3240" s="116"/>
      <c r="F3240" s="88"/>
      <c r="IM3240"/>
      <c r="IN3240"/>
      <c r="IO3240"/>
      <c r="IP3240"/>
      <c r="IQ3240"/>
    </row>
    <row r="3241" s="33" customFormat="1" ht="15.75" customHeight="1" spans="1:251">
      <c r="A3241" s="151"/>
      <c r="C3241" s="121"/>
      <c r="D3241" s="116"/>
      <c r="E3241" s="116"/>
      <c r="F3241" s="88"/>
      <c r="IM3241"/>
      <c r="IN3241"/>
      <c r="IO3241"/>
      <c r="IP3241"/>
      <c r="IQ3241"/>
    </row>
    <row r="3242" s="33" customFormat="1" ht="15.75" customHeight="1" spans="1:251">
      <c r="A3242" s="151"/>
      <c r="C3242" s="121"/>
      <c r="D3242" s="116"/>
      <c r="E3242" s="116"/>
      <c r="F3242" s="88"/>
      <c r="IM3242"/>
      <c r="IN3242"/>
      <c r="IO3242"/>
      <c r="IP3242"/>
      <c r="IQ3242"/>
    </row>
    <row r="3243" s="33" customFormat="1" ht="15.75" customHeight="1" spans="1:251">
      <c r="A3243" s="151"/>
      <c r="C3243" s="121"/>
      <c r="D3243" s="116"/>
      <c r="E3243" s="116"/>
      <c r="F3243" s="88"/>
      <c r="IM3243"/>
      <c r="IN3243"/>
      <c r="IO3243"/>
      <c r="IP3243"/>
      <c r="IQ3243"/>
    </row>
    <row r="3244" s="33" customFormat="1" ht="15.75" customHeight="1" spans="1:251">
      <c r="A3244" s="151"/>
      <c r="C3244" s="121"/>
      <c r="D3244" s="116"/>
      <c r="E3244" s="116"/>
      <c r="F3244" s="88"/>
      <c r="IM3244"/>
      <c r="IN3244"/>
      <c r="IO3244"/>
      <c r="IP3244"/>
      <c r="IQ3244"/>
    </row>
    <row r="3245" s="33" customFormat="1" ht="15.75" customHeight="1" spans="1:251">
      <c r="A3245" s="151"/>
      <c r="C3245" s="121"/>
      <c r="D3245" s="116"/>
      <c r="E3245" s="116"/>
      <c r="F3245" s="88"/>
      <c r="IM3245"/>
      <c r="IN3245"/>
      <c r="IO3245"/>
      <c r="IP3245"/>
      <c r="IQ3245"/>
    </row>
    <row r="3246" s="33" customFormat="1" ht="15.75" customHeight="1" spans="1:251">
      <c r="A3246" s="151"/>
      <c r="C3246" s="121"/>
      <c r="D3246" s="116"/>
      <c r="E3246" s="116"/>
      <c r="F3246" s="88"/>
      <c r="IM3246"/>
      <c r="IN3246"/>
      <c r="IO3246"/>
      <c r="IP3246"/>
      <c r="IQ3246"/>
    </row>
    <row r="3247" s="33" customFormat="1" ht="15.75" customHeight="1" spans="1:251">
      <c r="A3247" s="151"/>
      <c r="C3247" s="121"/>
      <c r="D3247" s="116"/>
      <c r="E3247" s="116"/>
      <c r="F3247" s="88"/>
      <c r="IM3247"/>
      <c r="IN3247"/>
      <c r="IO3247"/>
      <c r="IP3247"/>
      <c r="IQ3247"/>
    </row>
    <row r="3248" s="33" customFormat="1" ht="15.75" customHeight="1" spans="1:251">
      <c r="A3248" s="151"/>
      <c r="C3248" s="121"/>
      <c r="D3248" s="116"/>
      <c r="E3248" s="116"/>
      <c r="F3248" s="88"/>
      <c r="IM3248"/>
      <c r="IN3248"/>
      <c r="IO3248"/>
      <c r="IP3248"/>
      <c r="IQ3248"/>
    </row>
    <row r="3249" s="33" customFormat="1" ht="15.75" customHeight="1" spans="1:251">
      <c r="A3249" s="151"/>
      <c r="C3249" s="121"/>
      <c r="D3249" s="116"/>
      <c r="E3249" s="116"/>
      <c r="F3249" s="88"/>
      <c r="IM3249"/>
      <c r="IN3249"/>
      <c r="IO3249"/>
      <c r="IP3249"/>
      <c r="IQ3249"/>
    </row>
    <row r="3250" s="33" customFormat="1" ht="15.75" customHeight="1" spans="1:251">
      <c r="A3250" s="151"/>
      <c r="C3250" s="121"/>
      <c r="D3250" s="116"/>
      <c r="E3250" s="116"/>
      <c r="F3250" s="88"/>
      <c r="IM3250"/>
      <c r="IN3250"/>
      <c r="IO3250"/>
      <c r="IP3250"/>
      <c r="IQ3250"/>
    </row>
    <row r="3251" s="33" customFormat="1" ht="15.75" customHeight="1" spans="1:251">
      <c r="A3251" s="151"/>
      <c r="C3251" s="121"/>
      <c r="D3251" s="116"/>
      <c r="E3251" s="116"/>
      <c r="F3251" s="88"/>
      <c r="IM3251"/>
      <c r="IN3251"/>
      <c r="IO3251"/>
      <c r="IP3251"/>
      <c r="IQ3251"/>
    </row>
    <row r="3252" s="33" customFormat="1" ht="15.75" customHeight="1" spans="1:251">
      <c r="A3252" s="151"/>
      <c r="C3252" s="121"/>
      <c r="D3252" s="116"/>
      <c r="E3252" s="116"/>
      <c r="F3252" s="88"/>
      <c r="IM3252"/>
      <c r="IN3252"/>
      <c r="IO3252"/>
      <c r="IP3252"/>
      <c r="IQ3252"/>
    </row>
    <row r="3253" s="33" customFormat="1" ht="15.75" customHeight="1" spans="1:251">
      <c r="A3253" s="151"/>
      <c r="C3253" s="121"/>
      <c r="D3253" s="116"/>
      <c r="E3253" s="116"/>
      <c r="F3253" s="88"/>
      <c r="IM3253"/>
      <c r="IN3253"/>
      <c r="IO3253"/>
      <c r="IP3253"/>
      <c r="IQ3253"/>
    </row>
    <row r="3254" s="33" customFormat="1" ht="15.75" customHeight="1" spans="1:251">
      <c r="A3254" s="151"/>
      <c r="C3254" s="121"/>
      <c r="D3254" s="116"/>
      <c r="E3254" s="116"/>
      <c r="F3254" s="88"/>
      <c r="IM3254"/>
      <c r="IN3254"/>
      <c r="IO3254"/>
      <c r="IP3254"/>
      <c r="IQ3254"/>
    </row>
    <row r="3255" s="33" customFormat="1" ht="15.75" customHeight="1" spans="1:251">
      <c r="A3255" s="151"/>
      <c r="C3255" s="121"/>
      <c r="D3255" s="116"/>
      <c r="E3255" s="116"/>
      <c r="F3255" s="88"/>
      <c r="IM3255"/>
      <c r="IN3255"/>
      <c r="IO3255"/>
      <c r="IP3255"/>
      <c r="IQ3255"/>
    </row>
    <row r="3256" s="33" customFormat="1" ht="15.75" customHeight="1" spans="1:251">
      <c r="A3256" s="151"/>
      <c r="C3256" s="121"/>
      <c r="D3256" s="116"/>
      <c r="E3256" s="116"/>
      <c r="F3256" s="88"/>
      <c r="IM3256"/>
      <c r="IN3256"/>
      <c r="IO3256"/>
      <c r="IP3256"/>
      <c r="IQ3256"/>
    </row>
    <row r="3257" s="33" customFormat="1" ht="15.75" customHeight="1" spans="1:251">
      <c r="A3257" s="151"/>
      <c r="C3257" s="121"/>
      <c r="D3257" s="116"/>
      <c r="E3257" s="116"/>
      <c r="F3257" s="88"/>
      <c r="IM3257"/>
      <c r="IN3257"/>
      <c r="IO3257"/>
      <c r="IP3257"/>
      <c r="IQ3257"/>
    </row>
    <row r="3258" s="33" customFormat="1" ht="15.75" customHeight="1" spans="1:251">
      <c r="A3258" s="151"/>
      <c r="C3258" s="121"/>
      <c r="D3258" s="116"/>
      <c r="E3258" s="116"/>
      <c r="F3258" s="88"/>
      <c r="IM3258"/>
      <c r="IN3258"/>
      <c r="IO3258"/>
      <c r="IP3258"/>
      <c r="IQ3258"/>
    </row>
    <row r="3259" s="33" customFormat="1" ht="15.75" customHeight="1" spans="1:251">
      <c r="A3259" s="151"/>
      <c r="C3259" s="121"/>
      <c r="D3259" s="116"/>
      <c r="E3259" s="116"/>
      <c r="F3259" s="88"/>
      <c r="IM3259"/>
      <c r="IN3259"/>
      <c r="IO3259"/>
      <c r="IP3259"/>
      <c r="IQ3259"/>
    </row>
    <row r="3260" s="33" customFormat="1" ht="15.75" customHeight="1" spans="1:251">
      <c r="A3260" s="151"/>
      <c r="C3260" s="121"/>
      <c r="D3260" s="116"/>
      <c r="E3260" s="116"/>
      <c r="F3260" s="88"/>
      <c r="IM3260"/>
      <c r="IN3260"/>
      <c r="IO3260"/>
      <c r="IP3260"/>
      <c r="IQ3260"/>
    </row>
    <row r="3261" s="33" customFormat="1" ht="15.75" customHeight="1" spans="1:251">
      <c r="A3261" s="151"/>
      <c r="C3261" s="121"/>
      <c r="D3261" s="116"/>
      <c r="E3261" s="116"/>
      <c r="F3261" s="88"/>
      <c r="IM3261"/>
      <c r="IN3261"/>
      <c r="IO3261"/>
      <c r="IP3261"/>
      <c r="IQ3261"/>
    </row>
    <row r="3262" s="33" customFormat="1" ht="15.75" customHeight="1" spans="1:251">
      <c r="A3262" s="151"/>
      <c r="C3262" s="121"/>
      <c r="D3262" s="116"/>
      <c r="E3262" s="116"/>
      <c r="F3262" s="88"/>
      <c r="IM3262"/>
      <c r="IN3262"/>
      <c r="IO3262"/>
      <c r="IP3262"/>
      <c r="IQ3262"/>
    </row>
    <row r="3263" s="33" customFormat="1" ht="15.75" customHeight="1" spans="1:251">
      <c r="A3263" s="151"/>
      <c r="C3263" s="121"/>
      <c r="D3263" s="116"/>
      <c r="E3263" s="116"/>
      <c r="F3263" s="88"/>
      <c r="IM3263"/>
      <c r="IN3263"/>
      <c r="IO3263"/>
      <c r="IP3263"/>
      <c r="IQ3263"/>
    </row>
    <row r="3264" s="33" customFormat="1" ht="15.75" customHeight="1" spans="1:251">
      <c r="A3264" s="151"/>
      <c r="C3264" s="121"/>
      <c r="D3264" s="116"/>
      <c r="E3264" s="116"/>
      <c r="F3264" s="88"/>
      <c r="IM3264"/>
      <c r="IN3264"/>
      <c r="IO3264"/>
      <c r="IP3264"/>
      <c r="IQ3264"/>
    </row>
    <row r="3265" s="33" customFormat="1" ht="15.75" customHeight="1" spans="1:251">
      <c r="A3265" s="151"/>
      <c r="C3265" s="121"/>
      <c r="D3265" s="116"/>
      <c r="E3265" s="116"/>
      <c r="F3265" s="88"/>
      <c r="IM3265"/>
      <c r="IN3265"/>
      <c r="IO3265"/>
      <c r="IP3265"/>
      <c r="IQ3265"/>
    </row>
    <row r="3266" s="33" customFormat="1" ht="15.75" customHeight="1" spans="1:251">
      <c r="A3266" s="151"/>
      <c r="C3266" s="121"/>
      <c r="D3266" s="116"/>
      <c r="E3266" s="116"/>
      <c r="F3266" s="88"/>
      <c r="IM3266"/>
      <c r="IN3266"/>
      <c r="IO3266"/>
      <c r="IP3266"/>
      <c r="IQ3266"/>
    </row>
    <row r="3267" s="33" customFormat="1" ht="15.75" customHeight="1" spans="1:251">
      <c r="A3267" s="151"/>
      <c r="C3267" s="121"/>
      <c r="D3267" s="116"/>
      <c r="E3267" s="116"/>
      <c r="F3267" s="88"/>
      <c r="IM3267"/>
      <c r="IN3267"/>
      <c r="IO3267"/>
      <c r="IP3267"/>
      <c r="IQ3267"/>
    </row>
    <row r="3268" s="33" customFormat="1" ht="15.75" customHeight="1" spans="1:251">
      <c r="A3268" s="151"/>
      <c r="C3268" s="121"/>
      <c r="D3268" s="116"/>
      <c r="E3268" s="116"/>
      <c r="F3268" s="88"/>
      <c r="IM3268"/>
      <c r="IN3268"/>
      <c r="IO3268"/>
      <c r="IP3268"/>
      <c r="IQ3268"/>
    </row>
    <row r="3269" s="33" customFormat="1" ht="15.75" customHeight="1" spans="1:251">
      <c r="A3269" s="151"/>
      <c r="C3269" s="121"/>
      <c r="D3269" s="116"/>
      <c r="E3269" s="116"/>
      <c r="F3269" s="88"/>
      <c r="IM3269"/>
      <c r="IN3269"/>
      <c r="IO3269"/>
      <c r="IP3269"/>
      <c r="IQ3269"/>
    </row>
    <row r="3270" s="33" customFormat="1" ht="15.75" customHeight="1" spans="1:251">
      <c r="A3270" s="151"/>
      <c r="C3270" s="121"/>
      <c r="D3270" s="116"/>
      <c r="E3270" s="116"/>
      <c r="F3270" s="88"/>
      <c r="IM3270"/>
      <c r="IN3270"/>
      <c r="IO3270"/>
      <c r="IP3270"/>
      <c r="IQ3270"/>
    </row>
    <row r="3271" s="33" customFormat="1" ht="15.75" customHeight="1" spans="1:251">
      <c r="A3271" s="151"/>
      <c r="C3271" s="121"/>
      <c r="D3271" s="116"/>
      <c r="E3271" s="116"/>
      <c r="F3271" s="88"/>
      <c r="IM3271"/>
      <c r="IN3271"/>
      <c r="IO3271"/>
      <c r="IP3271"/>
      <c r="IQ3271"/>
    </row>
    <row r="3272" s="33" customFormat="1" ht="15.75" customHeight="1" spans="1:251">
      <c r="A3272" s="151"/>
      <c r="C3272" s="121"/>
      <c r="D3272" s="116"/>
      <c r="E3272" s="116"/>
      <c r="F3272" s="88"/>
      <c r="IM3272"/>
      <c r="IN3272"/>
      <c r="IO3272"/>
      <c r="IP3272"/>
      <c r="IQ3272"/>
    </row>
    <row r="3273" s="33" customFormat="1" ht="15.75" customHeight="1" spans="1:251">
      <c r="A3273" s="151"/>
      <c r="C3273" s="121"/>
      <c r="D3273" s="116"/>
      <c r="E3273" s="116"/>
      <c r="F3273" s="88"/>
      <c r="IM3273"/>
      <c r="IN3273"/>
      <c r="IO3273"/>
      <c r="IP3273"/>
      <c r="IQ3273"/>
    </row>
    <row r="3274" s="33" customFormat="1" ht="15.75" customHeight="1" spans="1:251">
      <c r="A3274" s="151"/>
      <c r="C3274" s="121"/>
      <c r="D3274" s="116"/>
      <c r="E3274" s="116"/>
      <c r="F3274" s="88"/>
      <c r="IM3274"/>
      <c r="IN3274"/>
      <c r="IO3274"/>
      <c r="IP3274"/>
      <c r="IQ3274"/>
    </row>
    <row r="3275" s="33" customFormat="1" ht="15.75" customHeight="1" spans="1:251">
      <c r="A3275" s="151"/>
      <c r="C3275" s="121"/>
      <c r="D3275" s="116"/>
      <c r="E3275" s="116"/>
      <c r="F3275" s="88"/>
      <c r="IM3275"/>
      <c r="IN3275"/>
      <c r="IO3275"/>
      <c r="IP3275"/>
      <c r="IQ3275"/>
    </row>
    <row r="3276" s="33" customFormat="1" ht="15.75" customHeight="1" spans="1:251">
      <c r="A3276" s="151"/>
      <c r="C3276" s="121"/>
      <c r="D3276" s="116"/>
      <c r="E3276" s="116"/>
      <c r="F3276" s="88"/>
      <c r="IM3276"/>
      <c r="IN3276"/>
      <c r="IO3276"/>
      <c r="IP3276"/>
      <c r="IQ3276"/>
    </row>
    <row r="3277" s="33" customFormat="1" ht="15.75" customHeight="1" spans="1:251">
      <c r="A3277" s="151"/>
      <c r="C3277" s="121"/>
      <c r="D3277" s="116"/>
      <c r="E3277" s="116"/>
      <c r="F3277" s="88"/>
      <c r="IM3277"/>
      <c r="IN3277"/>
      <c r="IO3277"/>
      <c r="IP3277"/>
      <c r="IQ3277"/>
    </row>
    <row r="3278" s="33" customFormat="1" ht="15.75" customHeight="1" spans="1:251">
      <c r="A3278" s="151"/>
      <c r="C3278" s="121"/>
      <c r="D3278" s="116"/>
      <c r="E3278" s="116"/>
      <c r="F3278" s="88"/>
      <c r="IM3278"/>
      <c r="IN3278"/>
      <c r="IO3278"/>
      <c r="IP3278"/>
      <c r="IQ3278"/>
    </row>
    <row r="3279" s="33" customFormat="1" ht="15.75" customHeight="1" spans="1:251">
      <c r="A3279" s="151"/>
      <c r="C3279" s="121"/>
      <c r="D3279" s="116"/>
      <c r="E3279" s="116"/>
      <c r="F3279" s="88"/>
      <c r="IM3279"/>
      <c r="IN3279"/>
      <c r="IO3279"/>
      <c r="IP3279"/>
      <c r="IQ3279"/>
    </row>
    <row r="3280" s="33" customFormat="1" ht="15.75" customHeight="1" spans="1:251">
      <c r="A3280" s="151"/>
      <c r="C3280" s="121"/>
      <c r="D3280" s="116"/>
      <c r="E3280" s="116"/>
      <c r="F3280" s="88"/>
      <c r="IM3280"/>
      <c r="IN3280"/>
      <c r="IO3280"/>
      <c r="IP3280"/>
      <c r="IQ3280"/>
    </row>
    <row r="3281" s="33" customFormat="1" ht="15.75" customHeight="1" spans="1:251">
      <c r="A3281" s="151"/>
      <c r="C3281" s="121"/>
      <c r="D3281" s="116"/>
      <c r="E3281" s="116"/>
      <c r="F3281" s="88"/>
      <c r="IM3281"/>
      <c r="IN3281"/>
      <c r="IO3281"/>
      <c r="IP3281"/>
      <c r="IQ3281"/>
    </row>
    <row r="3282" s="33" customFormat="1" ht="15.75" customHeight="1" spans="1:251">
      <c r="A3282" s="151"/>
      <c r="C3282" s="121"/>
      <c r="D3282" s="116"/>
      <c r="E3282" s="116"/>
      <c r="F3282" s="88"/>
      <c r="IM3282"/>
      <c r="IN3282"/>
      <c r="IO3282"/>
      <c r="IP3282"/>
      <c r="IQ3282"/>
    </row>
    <row r="3283" s="33" customFormat="1" ht="15.75" customHeight="1" spans="1:251">
      <c r="A3283" s="151"/>
      <c r="C3283" s="121"/>
      <c r="D3283" s="116"/>
      <c r="E3283" s="116"/>
      <c r="F3283" s="88"/>
      <c r="IM3283"/>
      <c r="IN3283"/>
      <c r="IO3283"/>
      <c r="IP3283"/>
      <c r="IQ3283"/>
    </row>
    <row r="3284" s="33" customFormat="1" ht="15.75" customHeight="1" spans="1:251">
      <c r="A3284" s="151"/>
      <c r="C3284" s="121"/>
      <c r="D3284" s="116"/>
      <c r="E3284" s="116"/>
      <c r="F3284" s="88"/>
      <c r="IM3284"/>
      <c r="IN3284"/>
      <c r="IO3284"/>
      <c r="IP3284"/>
      <c r="IQ3284"/>
    </row>
    <row r="3285" s="33" customFormat="1" ht="15.75" customHeight="1" spans="1:251">
      <c r="A3285" s="151"/>
      <c r="C3285" s="121"/>
      <c r="D3285" s="116"/>
      <c r="E3285" s="116"/>
      <c r="F3285" s="88"/>
      <c r="IM3285"/>
      <c r="IN3285"/>
      <c r="IO3285"/>
      <c r="IP3285"/>
      <c r="IQ3285"/>
    </row>
    <row r="3286" s="33" customFormat="1" ht="15.75" customHeight="1" spans="1:251">
      <c r="A3286" s="151"/>
      <c r="C3286" s="121"/>
      <c r="D3286" s="116"/>
      <c r="E3286" s="116"/>
      <c r="F3286" s="88"/>
      <c r="IM3286"/>
      <c r="IN3286"/>
      <c r="IO3286"/>
      <c r="IP3286"/>
      <c r="IQ3286"/>
    </row>
    <row r="3287" s="33" customFormat="1" ht="15.75" customHeight="1" spans="1:251">
      <c r="A3287" s="151"/>
      <c r="C3287" s="121"/>
      <c r="D3287" s="116"/>
      <c r="E3287" s="116"/>
      <c r="F3287" s="88"/>
      <c r="IM3287"/>
      <c r="IN3287"/>
      <c r="IO3287"/>
      <c r="IP3287"/>
      <c r="IQ3287"/>
    </row>
    <row r="3288" s="33" customFormat="1" ht="15.75" customHeight="1" spans="1:251">
      <c r="A3288" s="151"/>
      <c r="C3288" s="121"/>
      <c r="D3288" s="116"/>
      <c r="E3288" s="116"/>
      <c r="F3288" s="88"/>
      <c r="IM3288"/>
      <c r="IN3288"/>
      <c r="IO3288"/>
      <c r="IP3288"/>
      <c r="IQ3288"/>
    </row>
    <row r="3289" s="33" customFormat="1" ht="15.75" customHeight="1" spans="1:251">
      <c r="A3289" s="151"/>
      <c r="C3289" s="121"/>
      <c r="D3289" s="116"/>
      <c r="E3289" s="116"/>
      <c r="F3289" s="88"/>
      <c r="IM3289"/>
      <c r="IN3289"/>
      <c r="IO3289"/>
      <c r="IP3289"/>
      <c r="IQ3289"/>
    </row>
    <row r="3290" s="33" customFormat="1" ht="15.75" customHeight="1" spans="1:251">
      <c r="A3290" s="151"/>
      <c r="C3290" s="121"/>
      <c r="D3290" s="116"/>
      <c r="E3290" s="116"/>
      <c r="F3290" s="88"/>
      <c r="IM3290"/>
      <c r="IN3290"/>
      <c r="IO3290"/>
      <c r="IP3290"/>
      <c r="IQ3290"/>
    </row>
    <row r="3291" s="33" customFormat="1" ht="15.75" customHeight="1" spans="1:251">
      <c r="A3291" s="151"/>
      <c r="C3291" s="121"/>
      <c r="D3291" s="116"/>
      <c r="E3291" s="116"/>
      <c r="F3291" s="88"/>
      <c r="IM3291"/>
      <c r="IN3291"/>
      <c r="IO3291"/>
      <c r="IP3291"/>
      <c r="IQ3291"/>
    </row>
    <row r="3292" s="33" customFormat="1" ht="15.75" customHeight="1" spans="1:251">
      <c r="A3292" s="151"/>
      <c r="C3292" s="121"/>
      <c r="D3292" s="116"/>
      <c r="E3292" s="116"/>
      <c r="F3292" s="88"/>
      <c r="IM3292"/>
      <c r="IN3292"/>
      <c r="IO3292"/>
      <c r="IP3292"/>
      <c r="IQ3292"/>
    </row>
    <row r="3293" s="33" customFormat="1" ht="15.75" customHeight="1" spans="1:251">
      <c r="A3293" s="151"/>
      <c r="C3293" s="121"/>
      <c r="D3293" s="116"/>
      <c r="E3293" s="116"/>
      <c r="F3293" s="88"/>
      <c r="IM3293"/>
      <c r="IN3293"/>
      <c r="IO3293"/>
      <c r="IP3293"/>
      <c r="IQ3293"/>
    </row>
    <row r="3294" s="33" customFormat="1" ht="15.75" customHeight="1" spans="1:251">
      <c r="A3294" s="151"/>
      <c r="C3294" s="121"/>
      <c r="D3294" s="116"/>
      <c r="E3294" s="116"/>
      <c r="F3294" s="88"/>
      <c r="IM3294"/>
      <c r="IN3294"/>
      <c r="IO3294"/>
      <c r="IP3294"/>
      <c r="IQ3294"/>
    </row>
    <row r="3295" s="33" customFormat="1" ht="15.75" customHeight="1" spans="1:251">
      <c r="A3295" s="151"/>
      <c r="C3295" s="121"/>
      <c r="D3295" s="116"/>
      <c r="E3295" s="116"/>
      <c r="F3295" s="88"/>
      <c r="IM3295"/>
      <c r="IN3295"/>
      <c r="IO3295"/>
      <c r="IP3295"/>
      <c r="IQ3295"/>
    </row>
    <row r="3296" s="33" customFormat="1" ht="15.75" customHeight="1" spans="1:251">
      <c r="A3296" s="151"/>
      <c r="C3296" s="121"/>
      <c r="D3296" s="116"/>
      <c r="E3296" s="116"/>
      <c r="F3296" s="88"/>
      <c r="IM3296"/>
      <c r="IN3296"/>
      <c r="IO3296"/>
      <c r="IP3296"/>
      <c r="IQ3296"/>
    </row>
    <row r="3297" s="33" customFormat="1" ht="15.75" customHeight="1" spans="1:251">
      <c r="A3297" s="151"/>
      <c r="C3297" s="121"/>
      <c r="D3297" s="116"/>
      <c r="E3297" s="116"/>
      <c r="F3297" s="88"/>
      <c r="IM3297"/>
      <c r="IN3297"/>
      <c r="IO3297"/>
      <c r="IP3297"/>
      <c r="IQ3297"/>
    </row>
    <row r="3298" s="33" customFormat="1" ht="15.75" customHeight="1" spans="1:251">
      <c r="A3298" s="151"/>
      <c r="C3298" s="121"/>
      <c r="D3298" s="116"/>
      <c r="E3298" s="116"/>
      <c r="F3298" s="88"/>
      <c r="IM3298"/>
      <c r="IN3298"/>
      <c r="IO3298"/>
      <c r="IP3298"/>
      <c r="IQ3298"/>
    </row>
    <row r="3299" s="33" customFormat="1" ht="15.75" customHeight="1" spans="1:251">
      <c r="A3299" s="151"/>
      <c r="C3299" s="121"/>
      <c r="D3299" s="116"/>
      <c r="E3299" s="116"/>
      <c r="F3299" s="88"/>
      <c r="IM3299"/>
      <c r="IN3299"/>
      <c r="IO3299"/>
      <c r="IP3299"/>
      <c r="IQ3299"/>
    </row>
    <row r="3300" s="33" customFormat="1" ht="15.75" customHeight="1" spans="1:251">
      <c r="A3300" s="151"/>
      <c r="C3300" s="121"/>
      <c r="D3300" s="116"/>
      <c r="E3300" s="116"/>
      <c r="F3300" s="88"/>
      <c r="IM3300"/>
      <c r="IN3300"/>
      <c r="IO3300"/>
      <c r="IP3300"/>
      <c r="IQ3300"/>
    </row>
    <row r="3301" s="33" customFormat="1" ht="15.75" customHeight="1" spans="1:251">
      <c r="A3301" s="151"/>
      <c r="C3301" s="121"/>
      <c r="D3301" s="116"/>
      <c r="E3301" s="116"/>
      <c r="F3301" s="88"/>
      <c r="IM3301"/>
      <c r="IN3301"/>
      <c r="IO3301"/>
      <c r="IP3301"/>
      <c r="IQ3301"/>
    </row>
    <row r="3302" s="33" customFormat="1" ht="15.75" customHeight="1" spans="1:251">
      <c r="A3302" s="151"/>
      <c r="C3302" s="121"/>
      <c r="D3302" s="116"/>
      <c r="E3302" s="116"/>
      <c r="F3302" s="88"/>
      <c r="IM3302"/>
      <c r="IN3302"/>
      <c r="IO3302"/>
      <c r="IP3302"/>
      <c r="IQ3302"/>
    </row>
    <row r="3303" s="33" customFormat="1" ht="15.75" customHeight="1" spans="1:251">
      <c r="A3303" s="151"/>
      <c r="C3303" s="121"/>
      <c r="D3303" s="116"/>
      <c r="E3303" s="116"/>
      <c r="F3303" s="88"/>
      <c r="IM3303"/>
      <c r="IN3303"/>
      <c r="IO3303"/>
      <c r="IP3303"/>
      <c r="IQ3303"/>
    </row>
    <row r="3304" s="33" customFormat="1" ht="15.75" customHeight="1" spans="1:251">
      <c r="A3304" s="151"/>
      <c r="C3304" s="121"/>
      <c r="D3304" s="116"/>
      <c r="E3304" s="116"/>
      <c r="F3304" s="88"/>
      <c r="IM3304"/>
      <c r="IN3304"/>
      <c r="IO3304"/>
      <c r="IP3304"/>
      <c r="IQ3304"/>
    </row>
    <row r="3305" s="33" customFormat="1" ht="15.75" customHeight="1" spans="1:251">
      <c r="A3305" s="151"/>
      <c r="C3305" s="121"/>
      <c r="D3305" s="116"/>
      <c r="E3305" s="116"/>
      <c r="F3305" s="88"/>
      <c r="IM3305"/>
      <c r="IN3305"/>
      <c r="IO3305"/>
      <c r="IP3305"/>
      <c r="IQ3305"/>
    </row>
    <row r="3306" s="33" customFormat="1" ht="15.75" customHeight="1" spans="1:251">
      <c r="A3306" s="151"/>
      <c r="C3306" s="121"/>
      <c r="D3306" s="116"/>
      <c r="E3306" s="116"/>
      <c r="F3306" s="88"/>
      <c r="IM3306"/>
      <c r="IN3306"/>
      <c r="IO3306"/>
      <c r="IP3306"/>
      <c r="IQ3306"/>
    </row>
    <row r="3307" s="33" customFormat="1" ht="15.75" customHeight="1" spans="1:251">
      <c r="A3307" s="151"/>
      <c r="C3307" s="121"/>
      <c r="D3307" s="116"/>
      <c r="E3307" s="116"/>
      <c r="F3307" s="88"/>
      <c r="IM3307"/>
      <c r="IN3307"/>
      <c r="IO3307"/>
      <c r="IP3307"/>
      <c r="IQ3307"/>
    </row>
    <row r="3308" s="33" customFormat="1" ht="15.75" customHeight="1" spans="1:251">
      <c r="A3308" s="151"/>
      <c r="C3308" s="121"/>
      <c r="D3308" s="116"/>
      <c r="E3308" s="116"/>
      <c r="F3308" s="88"/>
      <c r="IM3308"/>
      <c r="IN3308"/>
      <c r="IO3308"/>
      <c r="IP3308"/>
      <c r="IQ3308"/>
    </row>
    <row r="3309" s="33" customFormat="1" ht="15.75" customHeight="1" spans="1:251">
      <c r="A3309" s="151"/>
      <c r="C3309" s="121"/>
      <c r="D3309" s="116"/>
      <c r="E3309" s="116"/>
      <c r="F3309" s="88"/>
      <c r="IM3309"/>
      <c r="IN3309"/>
      <c r="IO3309"/>
      <c r="IP3309"/>
      <c r="IQ3309"/>
    </row>
    <row r="3310" s="33" customFormat="1" ht="15.75" customHeight="1" spans="1:251">
      <c r="A3310" s="151"/>
      <c r="C3310" s="121"/>
      <c r="D3310" s="116"/>
      <c r="E3310" s="116"/>
      <c r="F3310" s="88"/>
      <c r="IM3310"/>
      <c r="IN3310"/>
      <c r="IO3310"/>
      <c r="IP3310"/>
      <c r="IQ3310"/>
    </row>
    <row r="3311" s="33" customFormat="1" ht="15.75" customHeight="1" spans="1:251">
      <c r="A3311" s="151"/>
      <c r="C3311" s="121"/>
      <c r="D3311" s="116"/>
      <c r="E3311" s="116"/>
      <c r="F3311" s="88"/>
      <c r="IM3311"/>
      <c r="IN3311"/>
      <c r="IO3311"/>
      <c r="IP3311"/>
      <c r="IQ3311"/>
    </row>
    <row r="3312" s="33" customFormat="1" ht="15.75" customHeight="1" spans="1:251">
      <c r="A3312" s="151"/>
      <c r="C3312" s="121"/>
      <c r="D3312" s="116"/>
      <c r="E3312" s="116"/>
      <c r="F3312" s="88"/>
      <c r="IM3312"/>
      <c r="IN3312"/>
      <c r="IO3312"/>
      <c r="IP3312"/>
      <c r="IQ3312"/>
    </row>
    <row r="3313" s="33" customFormat="1" ht="15.75" customHeight="1" spans="1:251">
      <c r="A3313" s="151"/>
      <c r="C3313" s="121"/>
      <c r="D3313" s="116"/>
      <c r="E3313" s="116"/>
      <c r="F3313" s="88"/>
      <c r="IM3313"/>
      <c r="IN3313"/>
      <c r="IO3313"/>
      <c r="IP3313"/>
      <c r="IQ3313"/>
    </row>
    <row r="3314" s="33" customFormat="1" ht="15.75" customHeight="1" spans="1:251">
      <c r="A3314" s="151"/>
      <c r="C3314" s="121"/>
      <c r="D3314" s="116"/>
      <c r="E3314" s="116"/>
      <c r="F3314" s="88"/>
      <c r="IM3314"/>
      <c r="IN3314"/>
      <c r="IO3314"/>
      <c r="IP3314"/>
      <c r="IQ3314"/>
    </row>
    <row r="3315" s="33" customFormat="1" ht="15.75" customHeight="1" spans="1:251">
      <c r="A3315" s="151"/>
      <c r="C3315" s="121"/>
      <c r="D3315" s="116"/>
      <c r="E3315" s="116"/>
      <c r="F3315" s="88"/>
      <c r="IM3315"/>
      <c r="IN3315"/>
      <c r="IO3315"/>
      <c r="IP3315"/>
      <c r="IQ3315"/>
    </row>
    <row r="3316" s="33" customFormat="1" ht="15.75" customHeight="1" spans="1:251">
      <c r="A3316" s="151"/>
      <c r="C3316" s="121"/>
      <c r="D3316" s="116"/>
      <c r="E3316" s="116"/>
      <c r="F3316" s="88"/>
      <c r="IM3316"/>
      <c r="IN3316"/>
      <c r="IO3316"/>
      <c r="IP3316"/>
      <c r="IQ3316"/>
    </row>
    <row r="3317" s="33" customFormat="1" ht="15.75" customHeight="1" spans="1:251">
      <c r="A3317" s="151"/>
      <c r="C3317" s="121"/>
      <c r="D3317" s="116"/>
      <c r="E3317" s="116"/>
      <c r="F3317" s="88"/>
      <c r="IM3317"/>
      <c r="IN3317"/>
      <c r="IO3317"/>
      <c r="IP3317"/>
      <c r="IQ3317"/>
    </row>
    <row r="3318" s="33" customFormat="1" ht="15.75" customHeight="1" spans="1:251">
      <c r="A3318" s="151"/>
      <c r="C3318" s="121"/>
      <c r="D3318" s="116"/>
      <c r="E3318" s="116"/>
      <c r="F3318" s="88"/>
      <c r="IM3318"/>
      <c r="IN3318"/>
      <c r="IO3318"/>
      <c r="IP3318"/>
      <c r="IQ3318"/>
    </row>
    <row r="3319" s="33" customFormat="1" ht="15.75" customHeight="1" spans="1:251">
      <c r="A3319" s="151"/>
      <c r="C3319" s="121"/>
      <c r="D3319" s="116"/>
      <c r="E3319" s="116"/>
      <c r="F3319" s="88"/>
      <c r="IM3319"/>
      <c r="IN3319"/>
      <c r="IO3319"/>
      <c r="IP3319"/>
      <c r="IQ3319"/>
    </row>
    <row r="3320" s="33" customFormat="1" ht="15.75" customHeight="1" spans="1:251">
      <c r="A3320" s="151"/>
      <c r="C3320" s="121"/>
      <c r="D3320" s="116"/>
      <c r="E3320" s="116"/>
      <c r="F3320" s="88"/>
      <c r="IM3320"/>
      <c r="IN3320"/>
      <c r="IO3320"/>
      <c r="IP3320"/>
      <c r="IQ3320"/>
    </row>
    <row r="3321" s="33" customFormat="1" ht="15.75" customHeight="1" spans="1:251">
      <c r="A3321" s="151"/>
      <c r="C3321" s="121"/>
      <c r="D3321" s="116"/>
      <c r="E3321" s="116"/>
      <c r="F3321" s="88"/>
      <c r="IM3321"/>
      <c r="IN3321"/>
      <c r="IO3321"/>
      <c r="IP3321"/>
      <c r="IQ3321"/>
    </row>
    <row r="3322" s="33" customFormat="1" ht="15.75" customHeight="1" spans="1:251">
      <c r="A3322" s="151"/>
      <c r="C3322" s="121"/>
      <c r="D3322" s="116"/>
      <c r="E3322" s="116"/>
      <c r="F3322" s="88"/>
      <c r="IM3322"/>
      <c r="IN3322"/>
      <c r="IO3322"/>
      <c r="IP3322"/>
      <c r="IQ3322"/>
    </row>
    <row r="3323" s="33" customFormat="1" ht="15.75" customHeight="1" spans="1:251">
      <c r="A3323" s="151"/>
      <c r="C3323" s="121"/>
      <c r="D3323" s="116"/>
      <c r="E3323" s="116"/>
      <c r="F3323" s="88"/>
      <c r="IM3323"/>
      <c r="IN3323"/>
      <c r="IO3323"/>
      <c r="IP3323"/>
      <c r="IQ3323"/>
    </row>
    <row r="3324" s="33" customFormat="1" ht="15.75" customHeight="1" spans="1:251">
      <c r="A3324" s="151"/>
      <c r="C3324" s="121"/>
      <c r="D3324" s="116"/>
      <c r="E3324" s="116"/>
      <c r="F3324" s="88"/>
      <c r="IM3324"/>
      <c r="IN3324"/>
      <c r="IO3324"/>
      <c r="IP3324"/>
      <c r="IQ3324"/>
    </row>
    <row r="3325" s="33" customFormat="1" ht="15.75" customHeight="1" spans="1:251">
      <c r="A3325" s="151"/>
      <c r="C3325" s="121"/>
      <c r="D3325" s="116"/>
      <c r="E3325" s="116"/>
      <c r="F3325" s="88"/>
      <c r="IM3325"/>
      <c r="IN3325"/>
      <c r="IO3325"/>
      <c r="IP3325"/>
      <c r="IQ3325"/>
    </row>
    <row r="3326" s="33" customFormat="1" ht="15.75" customHeight="1" spans="1:251">
      <c r="A3326" s="151"/>
      <c r="C3326" s="121"/>
      <c r="D3326" s="116"/>
      <c r="E3326" s="116"/>
      <c r="F3326" s="88"/>
      <c r="IM3326"/>
      <c r="IN3326"/>
      <c r="IO3326"/>
      <c r="IP3326"/>
      <c r="IQ3326"/>
    </row>
    <row r="3327" s="33" customFormat="1" ht="15.75" customHeight="1" spans="1:251">
      <c r="A3327" s="151"/>
      <c r="C3327" s="121"/>
      <c r="D3327" s="116"/>
      <c r="E3327" s="116"/>
      <c r="F3327" s="88"/>
      <c r="IM3327"/>
      <c r="IN3327"/>
      <c r="IO3327"/>
      <c r="IP3327"/>
      <c r="IQ3327"/>
    </row>
    <row r="3328" s="33" customFormat="1" ht="15.75" customHeight="1" spans="1:251">
      <c r="A3328" s="151"/>
      <c r="C3328" s="121"/>
      <c r="D3328" s="116"/>
      <c r="E3328" s="116"/>
      <c r="F3328" s="88"/>
      <c r="IM3328"/>
      <c r="IN3328"/>
      <c r="IO3328"/>
      <c r="IP3328"/>
      <c r="IQ3328"/>
    </row>
    <row r="3329" s="33" customFormat="1" ht="15.75" customHeight="1" spans="1:251">
      <c r="A3329" s="151"/>
      <c r="C3329" s="121"/>
      <c r="D3329" s="116"/>
      <c r="E3329" s="116"/>
      <c r="F3329" s="88"/>
      <c r="IM3329"/>
      <c r="IN3329"/>
      <c r="IO3329"/>
      <c r="IP3329"/>
      <c r="IQ3329"/>
    </row>
    <row r="3330" s="33" customFormat="1" ht="15.75" customHeight="1" spans="1:251">
      <c r="A3330" s="151"/>
      <c r="C3330" s="121"/>
      <c r="D3330" s="116"/>
      <c r="E3330" s="116"/>
      <c r="F3330" s="88"/>
      <c r="IM3330"/>
      <c r="IN3330"/>
      <c r="IO3330"/>
      <c r="IP3330"/>
      <c r="IQ3330"/>
    </row>
    <row r="3331" s="33" customFormat="1" ht="15.75" customHeight="1" spans="1:251">
      <c r="A3331" s="151"/>
      <c r="C3331" s="121"/>
      <c r="D3331" s="116"/>
      <c r="E3331" s="116"/>
      <c r="F3331" s="88"/>
      <c r="IM3331"/>
      <c r="IN3331"/>
      <c r="IO3331"/>
      <c r="IP3331"/>
      <c r="IQ3331"/>
    </row>
    <row r="3332" s="33" customFormat="1" ht="15.75" customHeight="1" spans="1:251">
      <c r="A3332" s="151"/>
      <c r="C3332" s="121"/>
      <c r="D3332" s="116"/>
      <c r="E3332" s="116"/>
      <c r="F3332" s="88"/>
      <c r="IM3332"/>
      <c r="IN3332"/>
      <c r="IO3332"/>
      <c r="IP3332"/>
      <c r="IQ3332"/>
    </row>
    <row r="3333" s="33" customFormat="1" ht="15.75" customHeight="1" spans="1:251">
      <c r="A3333" s="151"/>
      <c r="C3333" s="121"/>
      <c r="D3333" s="116"/>
      <c r="E3333" s="116"/>
      <c r="F3333" s="88"/>
      <c r="IM3333"/>
      <c r="IN3333"/>
      <c r="IO3333"/>
      <c r="IP3333"/>
      <c r="IQ3333"/>
    </row>
    <row r="3334" s="33" customFormat="1" ht="15.75" customHeight="1" spans="1:251">
      <c r="A3334" s="151"/>
      <c r="C3334" s="121"/>
      <c r="D3334" s="116"/>
      <c r="E3334" s="116"/>
      <c r="F3334" s="88"/>
      <c r="IM3334"/>
      <c r="IN3334"/>
      <c r="IO3334"/>
      <c r="IP3334"/>
      <c r="IQ3334"/>
    </row>
    <row r="3335" s="33" customFormat="1" ht="15.75" customHeight="1" spans="1:251">
      <c r="A3335" s="151"/>
      <c r="C3335" s="121"/>
      <c r="D3335" s="116"/>
      <c r="E3335" s="116"/>
      <c r="F3335" s="88"/>
      <c r="IM3335"/>
      <c r="IN3335"/>
      <c r="IO3335"/>
      <c r="IP3335"/>
      <c r="IQ3335"/>
    </row>
    <row r="3336" s="33" customFormat="1" ht="15.75" customHeight="1" spans="1:251">
      <c r="A3336" s="151"/>
      <c r="C3336" s="121"/>
      <c r="D3336" s="116"/>
      <c r="E3336" s="116"/>
      <c r="F3336" s="88"/>
      <c r="IM3336"/>
      <c r="IN3336"/>
      <c r="IO3336"/>
      <c r="IP3336"/>
      <c r="IQ3336"/>
    </row>
    <row r="3337" s="33" customFormat="1" ht="15.75" customHeight="1" spans="1:251">
      <c r="A3337" s="151"/>
      <c r="C3337" s="121"/>
      <c r="D3337" s="116"/>
      <c r="E3337" s="116"/>
      <c r="F3337" s="88"/>
      <c r="IM3337"/>
      <c r="IN3337"/>
      <c r="IO3337"/>
      <c r="IP3337"/>
      <c r="IQ3337"/>
    </row>
    <row r="3338" s="33" customFormat="1" ht="15.75" customHeight="1" spans="1:251">
      <c r="A3338" s="151"/>
      <c r="C3338" s="121"/>
      <c r="D3338" s="116"/>
      <c r="E3338" s="116"/>
      <c r="F3338" s="88"/>
      <c r="IM3338"/>
      <c r="IN3338"/>
      <c r="IO3338"/>
      <c r="IP3338"/>
      <c r="IQ3338"/>
    </row>
    <row r="3339" s="33" customFormat="1" ht="15.75" customHeight="1" spans="1:251">
      <c r="A3339" s="151"/>
      <c r="C3339" s="121"/>
      <c r="D3339" s="116"/>
      <c r="E3339" s="116"/>
      <c r="F3339" s="88"/>
      <c r="IM3339"/>
      <c r="IN3339"/>
      <c r="IO3339"/>
      <c r="IP3339"/>
      <c r="IQ3339"/>
    </row>
    <row r="3340" s="33" customFormat="1" ht="15.75" customHeight="1" spans="1:251">
      <c r="A3340" s="151"/>
      <c r="C3340" s="121"/>
      <c r="D3340" s="116"/>
      <c r="E3340" s="116"/>
      <c r="F3340" s="88"/>
      <c r="IM3340"/>
      <c r="IN3340"/>
      <c r="IO3340"/>
      <c r="IP3340"/>
      <c r="IQ3340"/>
    </row>
    <row r="3341" s="33" customFormat="1" ht="15.75" customHeight="1" spans="1:251">
      <c r="A3341" s="151"/>
      <c r="C3341" s="121"/>
      <c r="D3341" s="116"/>
      <c r="E3341" s="116"/>
      <c r="F3341" s="88"/>
      <c r="IM3341"/>
      <c r="IN3341"/>
      <c r="IO3341"/>
      <c r="IP3341"/>
      <c r="IQ3341"/>
    </row>
    <row r="3342" s="33" customFormat="1" ht="15.75" customHeight="1" spans="1:251">
      <c r="A3342" s="151"/>
      <c r="C3342" s="121"/>
      <c r="D3342" s="116"/>
      <c r="E3342" s="116"/>
      <c r="F3342" s="88"/>
      <c r="IM3342"/>
      <c r="IN3342"/>
      <c r="IO3342"/>
      <c r="IP3342"/>
      <c r="IQ3342"/>
    </row>
    <row r="3343" s="33" customFormat="1" ht="15.75" customHeight="1" spans="1:251">
      <c r="A3343" s="151"/>
      <c r="C3343" s="121"/>
      <c r="D3343" s="116"/>
      <c r="E3343" s="116"/>
      <c r="F3343" s="88"/>
      <c r="IM3343"/>
      <c r="IN3343"/>
      <c r="IO3343"/>
      <c r="IP3343"/>
      <c r="IQ3343"/>
    </row>
    <row r="3344" s="33" customFormat="1" ht="15.75" customHeight="1" spans="1:251">
      <c r="A3344" s="151"/>
      <c r="C3344" s="121"/>
      <c r="D3344" s="116"/>
      <c r="E3344" s="116"/>
      <c r="F3344" s="88"/>
      <c r="IM3344"/>
      <c r="IN3344"/>
      <c r="IO3344"/>
      <c r="IP3344"/>
      <c r="IQ3344"/>
    </row>
    <row r="3345" s="33" customFormat="1" ht="15.75" customHeight="1" spans="1:251">
      <c r="A3345" s="151"/>
      <c r="C3345" s="121"/>
      <c r="D3345" s="116"/>
      <c r="E3345" s="116"/>
      <c r="F3345" s="88"/>
      <c r="IM3345"/>
      <c r="IN3345"/>
      <c r="IO3345"/>
      <c r="IP3345"/>
      <c r="IQ3345"/>
    </row>
    <row r="3346" s="33" customFormat="1" ht="15.75" customHeight="1" spans="1:251">
      <c r="A3346" s="151"/>
      <c r="C3346" s="121"/>
      <c r="D3346" s="116"/>
      <c r="E3346" s="116"/>
      <c r="F3346" s="88"/>
      <c r="IM3346"/>
      <c r="IN3346"/>
      <c r="IO3346"/>
      <c r="IP3346"/>
      <c r="IQ3346"/>
    </row>
    <row r="3347" s="33" customFormat="1" ht="15.75" customHeight="1" spans="1:251">
      <c r="A3347" s="151"/>
      <c r="C3347" s="121"/>
      <c r="D3347" s="116"/>
      <c r="E3347" s="116"/>
      <c r="F3347" s="88"/>
      <c r="IM3347"/>
      <c r="IN3347"/>
      <c r="IO3347"/>
      <c r="IP3347"/>
      <c r="IQ3347"/>
    </row>
    <row r="3348" s="33" customFormat="1" ht="15.75" customHeight="1" spans="1:251">
      <c r="A3348" s="151"/>
      <c r="C3348" s="121"/>
      <c r="D3348" s="116"/>
      <c r="E3348" s="116"/>
      <c r="F3348" s="88"/>
      <c r="IM3348"/>
      <c r="IN3348"/>
      <c r="IO3348"/>
      <c r="IP3348"/>
      <c r="IQ3348"/>
    </row>
    <row r="3349" s="33" customFormat="1" ht="15.75" customHeight="1" spans="1:251">
      <c r="A3349" s="151"/>
      <c r="C3349" s="121"/>
      <c r="D3349" s="116"/>
      <c r="E3349" s="116"/>
      <c r="F3349" s="88"/>
      <c r="IM3349"/>
      <c r="IN3349"/>
      <c r="IO3349"/>
      <c r="IP3349"/>
      <c r="IQ3349"/>
    </row>
    <row r="3350" s="33" customFormat="1" ht="15.75" customHeight="1" spans="1:251">
      <c r="A3350" s="151"/>
      <c r="C3350" s="121"/>
      <c r="D3350" s="116"/>
      <c r="E3350" s="116"/>
      <c r="F3350" s="88"/>
      <c r="IM3350"/>
      <c r="IN3350"/>
      <c r="IO3350"/>
      <c r="IP3350"/>
      <c r="IQ3350"/>
    </row>
    <row r="3351" s="33" customFormat="1" ht="15.75" customHeight="1" spans="1:251">
      <c r="A3351" s="151"/>
      <c r="C3351" s="121"/>
      <c r="D3351" s="116"/>
      <c r="E3351" s="116"/>
      <c r="F3351" s="88"/>
      <c r="IM3351"/>
      <c r="IN3351"/>
      <c r="IO3351"/>
      <c r="IP3351"/>
      <c r="IQ3351"/>
    </row>
    <row r="3352" s="33" customFormat="1" ht="15.75" customHeight="1" spans="1:251">
      <c r="A3352" s="151"/>
      <c r="C3352" s="121"/>
      <c r="D3352" s="116"/>
      <c r="E3352" s="116"/>
      <c r="F3352" s="88"/>
      <c r="IM3352"/>
      <c r="IN3352"/>
      <c r="IO3352"/>
      <c r="IP3352"/>
      <c r="IQ3352"/>
    </row>
    <row r="3353" s="33" customFormat="1" ht="15.75" customHeight="1" spans="1:251">
      <c r="A3353" s="151"/>
      <c r="C3353" s="121"/>
      <c r="D3353" s="116"/>
      <c r="E3353" s="116"/>
      <c r="F3353" s="88"/>
      <c r="IM3353"/>
      <c r="IN3353"/>
      <c r="IO3353"/>
      <c r="IP3353"/>
      <c r="IQ3353"/>
    </row>
    <row r="3354" s="33" customFormat="1" ht="15.75" customHeight="1" spans="1:251">
      <c r="A3354" s="151"/>
      <c r="C3354" s="121"/>
      <c r="D3354" s="116"/>
      <c r="E3354" s="116"/>
      <c r="F3354" s="88"/>
      <c r="IM3354"/>
      <c r="IN3354"/>
      <c r="IO3354"/>
      <c r="IP3354"/>
      <c r="IQ3354"/>
    </row>
    <row r="3355" s="33" customFormat="1" ht="15.75" customHeight="1" spans="1:251">
      <c r="A3355" s="151"/>
      <c r="C3355" s="121"/>
      <c r="D3355" s="116"/>
      <c r="E3355" s="116"/>
      <c r="F3355" s="88"/>
      <c r="IM3355"/>
      <c r="IN3355"/>
      <c r="IO3355"/>
      <c r="IP3355"/>
      <c r="IQ3355"/>
    </row>
    <row r="3356" s="33" customFormat="1" ht="15.75" customHeight="1" spans="1:251">
      <c r="A3356" s="151"/>
      <c r="C3356" s="121"/>
      <c r="D3356" s="116"/>
      <c r="E3356" s="116"/>
      <c r="F3356" s="88"/>
      <c r="IM3356"/>
      <c r="IN3356"/>
      <c r="IO3356"/>
      <c r="IP3356"/>
      <c r="IQ3356"/>
    </row>
    <row r="3357" s="33" customFormat="1" ht="15.75" customHeight="1" spans="1:251">
      <c r="A3357" s="151"/>
      <c r="C3357" s="121"/>
      <c r="D3357" s="116"/>
      <c r="E3357" s="116"/>
      <c r="F3357" s="88"/>
      <c r="IM3357"/>
      <c r="IN3357"/>
      <c r="IO3357"/>
      <c r="IP3357"/>
      <c r="IQ3357"/>
    </row>
    <row r="3358" s="33" customFormat="1" ht="15.75" customHeight="1" spans="1:251">
      <c r="A3358" s="151"/>
      <c r="C3358" s="121"/>
      <c r="D3358" s="116"/>
      <c r="E3358" s="116"/>
      <c r="F3358" s="88"/>
      <c r="IM3358"/>
      <c r="IN3358"/>
      <c r="IO3358"/>
      <c r="IP3358"/>
      <c r="IQ3358"/>
    </row>
    <row r="3359" s="33" customFormat="1" ht="15.75" customHeight="1" spans="1:251">
      <c r="A3359" s="151"/>
      <c r="C3359" s="121"/>
      <c r="D3359" s="116"/>
      <c r="E3359" s="116"/>
      <c r="F3359" s="88"/>
      <c r="IM3359"/>
      <c r="IN3359"/>
      <c r="IO3359"/>
      <c r="IP3359"/>
      <c r="IQ3359"/>
    </row>
    <row r="3360" s="33" customFormat="1" ht="15.75" customHeight="1" spans="1:251">
      <c r="A3360" s="151"/>
      <c r="C3360" s="121"/>
      <c r="D3360" s="116"/>
      <c r="E3360" s="116"/>
      <c r="F3360" s="88"/>
      <c r="IM3360"/>
      <c r="IN3360"/>
      <c r="IO3360"/>
      <c r="IP3360"/>
      <c r="IQ3360"/>
    </row>
    <row r="3361" s="33" customFormat="1" ht="15.75" customHeight="1" spans="1:251">
      <c r="A3361" s="151"/>
      <c r="C3361" s="121"/>
      <c r="D3361" s="116"/>
      <c r="E3361" s="116"/>
      <c r="F3361" s="88"/>
      <c r="IM3361"/>
      <c r="IN3361"/>
      <c r="IO3361"/>
      <c r="IP3361"/>
      <c r="IQ3361"/>
    </row>
    <row r="3362" s="33" customFormat="1" ht="15.75" customHeight="1" spans="1:251">
      <c r="A3362" s="151"/>
      <c r="C3362" s="121"/>
      <c r="D3362" s="116"/>
      <c r="E3362" s="116"/>
      <c r="F3362" s="88"/>
      <c r="IM3362"/>
      <c r="IN3362"/>
      <c r="IO3362"/>
      <c r="IP3362"/>
      <c r="IQ3362"/>
    </row>
    <row r="3363" s="33" customFormat="1" ht="15.75" customHeight="1" spans="1:251">
      <c r="A3363" s="151"/>
      <c r="C3363" s="121"/>
      <c r="D3363" s="116"/>
      <c r="E3363" s="116"/>
      <c r="F3363" s="88"/>
      <c r="IM3363"/>
      <c r="IN3363"/>
      <c r="IO3363"/>
      <c r="IP3363"/>
      <c r="IQ3363"/>
    </row>
    <row r="3364" s="33" customFormat="1" ht="15.75" customHeight="1" spans="1:251">
      <c r="A3364" s="151"/>
      <c r="C3364" s="121"/>
      <c r="D3364" s="116"/>
      <c r="E3364" s="116"/>
      <c r="F3364" s="88"/>
      <c r="IM3364"/>
      <c r="IN3364"/>
      <c r="IO3364"/>
      <c r="IP3364"/>
      <c r="IQ3364"/>
    </row>
    <row r="3365" s="33" customFormat="1" ht="15.75" customHeight="1" spans="1:251">
      <c r="A3365" s="151"/>
      <c r="C3365" s="121"/>
      <c r="D3365" s="116"/>
      <c r="E3365" s="116"/>
      <c r="F3365" s="88"/>
      <c r="IM3365"/>
      <c r="IN3365"/>
      <c r="IO3365"/>
      <c r="IP3365"/>
      <c r="IQ3365"/>
    </row>
    <row r="3366" s="33" customFormat="1" ht="15.75" customHeight="1" spans="1:251">
      <c r="A3366" s="151"/>
      <c r="C3366" s="121"/>
      <c r="D3366" s="116"/>
      <c r="E3366" s="116"/>
      <c r="F3366" s="88"/>
      <c r="IM3366"/>
      <c r="IN3366"/>
      <c r="IO3366"/>
      <c r="IP3366"/>
      <c r="IQ3366"/>
    </row>
    <row r="3367" s="33" customFormat="1" ht="15.75" customHeight="1" spans="1:251">
      <c r="A3367" s="151"/>
      <c r="C3367" s="121"/>
      <c r="D3367" s="116"/>
      <c r="E3367" s="116"/>
      <c r="F3367" s="88"/>
      <c r="IM3367"/>
      <c r="IN3367"/>
      <c r="IO3367"/>
      <c r="IP3367"/>
      <c r="IQ3367"/>
    </row>
    <row r="3368" s="33" customFormat="1" ht="15.75" customHeight="1" spans="1:251">
      <c r="A3368" s="151"/>
      <c r="C3368" s="121"/>
      <c r="D3368" s="116"/>
      <c r="E3368" s="116"/>
      <c r="F3368" s="88"/>
      <c r="IM3368"/>
      <c r="IN3368"/>
      <c r="IO3368"/>
      <c r="IP3368"/>
      <c r="IQ3368"/>
    </row>
    <row r="3369" s="33" customFormat="1" ht="15.75" customHeight="1" spans="1:251">
      <c r="A3369" s="151"/>
      <c r="C3369" s="121"/>
      <c r="D3369" s="116"/>
      <c r="E3369" s="116"/>
      <c r="F3369" s="88"/>
      <c r="IM3369"/>
      <c r="IN3369"/>
      <c r="IO3369"/>
      <c r="IP3369"/>
      <c r="IQ3369"/>
    </row>
    <row r="3370" s="33" customFormat="1" ht="15.75" customHeight="1" spans="1:251">
      <c r="A3370" s="151"/>
      <c r="C3370" s="121"/>
      <c r="D3370" s="116"/>
      <c r="E3370" s="116"/>
      <c r="F3370" s="88"/>
      <c r="IM3370"/>
      <c r="IN3370"/>
      <c r="IO3370"/>
      <c r="IP3370"/>
      <c r="IQ3370"/>
    </row>
    <row r="3371" s="33" customFormat="1" ht="15.75" customHeight="1" spans="1:251">
      <c r="A3371" s="151"/>
      <c r="C3371" s="121"/>
      <c r="D3371" s="116"/>
      <c r="E3371" s="116"/>
      <c r="F3371" s="88"/>
      <c r="IM3371"/>
      <c r="IN3371"/>
      <c r="IO3371"/>
      <c r="IP3371"/>
      <c r="IQ3371"/>
    </row>
    <row r="3372" s="33" customFormat="1" ht="15.75" customHeight="1" spans="1:251">
      <c r="A3372" s="151"/>
      <c r="C3372" s="121"/>
      <c r="D3372" s="116"/>
      <c r="E3372" s="116"/>
      <c r="F3372" s="88"/>
      <c r="IM3372"/>
      <c r="IN3372"/>
      <c r="IO3372"/>
      <c r="IP3372"/>
      <c r="IQ3372"/>
    </row>
    <row r="3373" s="33" customFormat="1" ht="15.75" customHeight="1" spans="1:251">
      <c r="A3373" s="151"/>
      <c r="C3373" s="121"/>
      <c r="D3373" s="116"/>
      <c r="E3373" s="116"/>
      <c r="F3373" s="88"/>
      <c r="IM3373"/>
      <c r="IN3373"/>
      <c r="IO3373"/>
      <c r="IP3373"/>
      <c r="IQ3373"/>
    </row>
    <row r="3374" s="33" customFormat="1" ht="15.75" customHeight="1" spans="1:251">
      <c r="A3374" s="151"/>
      <c r="C3374" s="121"/>
      <c r="D3374" s="116"/>
      <c r="E3374" s="116"/>
      <c r="F3374" s="88"/>
      <c r="IM3374"/>
      <c r="IN3374"/>
      <c r="IO3374"/>
      <c r="IP3374"/>
      <c r="IQ3374"/>
    </row>
    <row r="3375" s="33" customFormat="1" ht="15.75" customHeight="1" spans="1:251">
      <c r="A3375" s="151"/>
      <c r="C3375" s="121"/>
      <c r="D3375" s="116"/>
      <c r="E3375" s="116"/>
      <c r="F3375" s="88"/>
      <c r="IM3375"/>
      <c r="IN3375"/>
      <c r="IO3375"/>
      <c r="IP3375"/>
      <c r="IQ3375"/>
    </row>
    <row r="3376" s="33" customFormat="1" ht="15.75" customHeight="1" spans="1:251">
      <c r="A3376" s="151"/>
      <c r="C3376" s="121"/>
      <c r="D3376" s="116"/>
      <c r="E3376" s="116"/>
      <c r="F3376" s="88"/>
      <c r="IM3376"/>
      <c r="IN3376"/>
      <c r="IO3376"/>
      <c r="IP3376"/>
      <c r="IQ3376"/>
    </row>
    <row r="3377" s="33" customFormat="1" ht="15.75" customHeight="1" spans="1:251">
      <c r="A3377" s="151"/>
      <c r="C3377" s="121"/>
      <c r="D3377" s="116"/>
      <c r="E3377" s="116"/>
      <c r="F3377" s="88"/>
      <c r="IM3377"/>
      <c r="IN3377"/>
      <c r="IO3377"/>
      <c r="IP3377"/>
      <c r="IQ3377"/>
    </row>
    <row r="3378" s="33" customFormat="1" ht="15.75" customHeight="1" spans="1:251">
      <c r="A3378" s="151"/>
      <c r="C3378" s="121"/>
      <c r="D3378" s="116"/>
      <c r="E3378" s="116"/>
      <c r="F3378" s="88"/>
      <c r="IM3378"/>
      <c r="IN3378"/>
      <c r="IO3378"/>
      <c r="IP3378"/>
      <c r="IQ3378"/>
    </row>
    <row r="3379" s="33" customFormat="1" ht="15.75" customHeight="1" spans="1:251">
      <c r="A3379" s="151"/>
      <c r="C3379" s="121"/>
      <c r="D3379" s="116"/>
      <c r="E3379" s="116"/>
      <c r="F3379" s="88"/>
      <c r="IM3379"/>
      <c r="IN3379"/>
      <c r="IO3379"/>
      <c r="IP3379"/>
      <c r="IQ3379"/>
    </row>
    <row r="3380" s="33" customFormat="1" ht="15.75" customHeight="1" spans="1:251">
      <c r="A3380" s="151"/>
      <c r="C3380" s="121"/>
      <c r="D3380" s="116"/>
      <c r="E3380" s="116"/>
      <c r="F3380" s="88"/>
      <c r="IM3380"/>
      <c r="IN3380"/>
      <c r="IO3380"/>
      <c r="IP3380"/>
      <c r="IQ3380"/>
    </row>
    <row r="3381" s="33" customFormat="1" ht="15.75" customHeight="1" spans="1:251">
      <c r="A3381" s="151"/>
      <c r="C3381" s="121"/>
      <c r="D3381" s="116"/>
      <c r="E3381" s="116"/>
      <c r="F3381" s="88"/>
      <c r="IM3381"/>
      <c r="IN3381"/>
      <c r="IO3381"/>
      <c r="IP3381"/>
      <c r="IQ3381"/>
    </row>
    <row r="3382" s="33" customFormat="1" ht="15.75" customHeight="1" spans="1:251">
      <c r="A3382" s="151"/>
      <c r="C3382" s="121"/>
      <c r="D3382" s="116"/>
      <c r="E3382" s="116"/>
      <c r="F3382" s="88"/>
      <c r="IM3382"/>
      <c r="IN3382"/>
      <c r="IO3382"/>
      <c r="IP3382"/>
      <c r="IQ3382"/>
    </row>
    <row r="3383" s="33" customFormat="1" ht="15.75" customHeight="1" spans="1:251">
      <c r="A3383" s="151"/>
      <c r="C3383" s="121"/>
      <c r="D3383" s="116"/>
      <c r="E3383" s="116"/>
      <c r="F3383" s="88"/>
      <c r="IM3383"/>
      <c r="IN3383"/>
      <c r="IO3383"/>
      <c r="IP3383"/>
      <c r="IQ3383"/>
    </row>
    <row r="3384" s="33" customFormat="1" ht="15.75" customHeight="1" spans="1:251">
      <c r="A3384" s="151"/>
      <c r="C3384" s="121"/>
      <c r="D3384" s="116"/>
      <c r="E3384" s="116"/>
      <c r="F3384" s="88"/>
      <c r="IM3384"/>
      <c r="IN3384"/>
      <c r="IO3384"/>
      <c r="IP3384"/>
      <c r="IQ3384"/>
    </row>
    <row r="3385" s="33" customFormat="1" ht="15.75" customHeight="1" spans="1:251">
      <c r="A3385" s="151"/>
      <c r="C3385" s="121"/>
      <c r="D3385" s="116"/>
      <c r="E3385" s="116"/>
      <c r="F3385" s="88"/>
      <c r="IM3385"/>
      <c r="IN3385"/>
      <c r="IO3385"/>
      <c r="IP3385"/>
      <c r="IQ3385"/>
    </row>
    <row r="3386" s="33" customFormat="1" ht="15.75" customHeight="1" spans="1:251">
      <c r="A3386" s="151"/>
      <c r="C3386" s="121"/>
      <c r="D3386" s="116"/>
      <c r="E3386" s="116"/>
      <c r="F3386" s="88"/>
      <c r="IM3386"/>
      <c r="IN3386"/>
      <c r="IO3386"/>
      <c r="IP3386"/>
      <c r="IQ3386"/>
    </row>
    <row r="3387" s="33" customFormat="1" ht="15.75" customHeight="1" spans="1:251">
      <c r="A3387" s="151"/>
      <c r="C3387" s="121"/>
      <c r="D3387" s="116"/>
      <c r="E3387" s="116"/>
      <c r="F3387" s="88"/>
      <c r="IM3387"/>
      <c r="IN3387"/>
      <c r="IO3387"/>
      <c r="IP3387"/>
      <c r="IQ3387"/>
    </row>
    <row r="3388" s="33" customFormat="1" ht="15.75" customHeight="1" spans="1:251">
      <c r="A3388" s="151"/>
      <c r="C3388" s="121"/>
      <c r="D3388" s="116"/>
      <c r="E3388" s="116"/>
      <c r="F3388" s="88"/>
      <c r="IM3388"/>
      <c r="IN3388"/>
      <c r="IO3388"/>
      <c r="IP3388"/>
      <c r="IQ3388"/>
    </row>
    <row r="3389" s="33" customFormat="1" ht="15.75" customHeight="1" spans="1:251">
      <c r="A3389" s="151"/>
      <c r="C3389" s="121"/>
      <c r="D3389" s="116"/>
      <c r="E3389" s="116"/>
      <c r="F3389" s="88"/>
      <c r="IM3389"/>
      <c r="IN3389"/>
      <c r="IO3389"/>
      <c r="IP3389"/>
      <c r="IQ3389"/>
    </row>
    <row r="3390" s="33" customFormat="1" ht="15.75" customHeight="1" spans="1:251">
      <c r="A3390" s="151"/>
      <c r="C3390" s="121"/>
      <c r="D3390" s="116"/>
      <c r="E3390" s="116"/>
      <c r="F3390" s="88"/>
      <c r="IM3390"/>
      <c r="IN3390"/>
      <c r="IO3390"/>
      <c r="IP3390"/>
      <c r="IQ3390"/>
    </row>
    <row r="3391" s="33" customFormat="1" ht="15.75" customHeight="1" spans="1:251">
      <c r="A3391" s="151"/>
      <c r="C3391" s="121"/>
      <c r="D3391" s="116"/>
      <c r="E3391" s="116"/>
      <c r="F3391" s="88"/>
      <c r="IM3391"/>
      <c r="IN3391"/>
      <c r="IO3391"/>
      <c r="IP3391"/>
      <c r="IQ3391"/>
    </row>
    <row r="3392" s="33" customFormat="1" ht="15.75" customHeight="1" spans="1:251">
      <c r="A3392" s="151"/>
      <c r="C3392" s="121"/>
      <c r="D3392" s="116"/>
      <c r="E3392" s="116"/>
      <c r="F3392" s="88"/>
      <c r="IM3392"/>
      <c r="IN3392"/>
      <c r="IO3392"/>
      <c r="IP3392"/>
      <c r="IQ3392"/>
    </row>
    <row r="3393" s="33" customFormat="1" ht="15.75" customHeight="1" spans="1:251">
      <c r="A3393" s="151"/>
      <c r="C3393" s="121"/>
      <c r="D3393" s="116"/>
      <c r="E3393" s="116"/>
      <c r="F3393" s="88"/>
      <c r="IM3393"/>
      <c r="IN3393"/>
      <c r="IO3393"/>
      <c r="IP3393"/>
      <c r="IQ3393"/>
    </row>
    <row r="3394" s="33" customFormat="1" ht="15.75" customHeight="1" spans="1:251">
      <c r="A3394" s="151"/>
      <c r="C3394" s="121"/>
      <c r="D3394" s="116"/>
      <c r="E3394" s="116"/>
      <c r="F3394" s="88"/>
      <c r="IM3394"/>
      <c r="IN3394"/>
      <c r="IO3394"/>
      <c r="IP3394"/>
      <c r="IQ3394"/>
    </row>
    <row r="3395" s="33" customFormat="1" ht="15.75" customHeight="1" spans="1:251">
      <c r="A3395" s="151"/>
      <c r="C3395" s="121"/>
      <c r="D3395" s="116"/>
      <c r="E3395" s="116"/>
      <c r="F3395" s="88"/>
      <c r="IM3395"/>
      <c r="IN3395"/>
      <c r="IO3395"/>
      <c r="IP3395"/>
      <c r="IQ3395"/>
    </row>
    <row r="3396" s="33" customFormat="1" ht="15.75" customHeight="1" spans="1:251">
      <c r="A3396" s="151"/>
      <c r="C3396" s="121"/>
      <c r="D3396" s="116"/>
      <c r="E3396" s="116"/>
      <c r="F3396" s="88"/>
      <c r="IM3396"/>
      <c r="IN3396"/>
      <c r="IO3396"/>
      <c r="IP3396"/>
      <c r="IQ3396"/>
    </row>
    <row r="3397" s="33" customFormat="1" ht="15.75" customHeight="1" spans="1:251">
      <c r="A3397" s="151"/>
      <c r="C3397" s="121"/>
      <c r="D3397" s="116"/>
      <c r="E3397" s="116"/>
      <c r="F3397" s="88"/>
      <c r="IM3397"/>
      <c r="IN3397"/>
      <c r="IO3397"/>
      <c r="IP3397"/>
      <c r="IQ3397"/>
    </row>
    <row r="3398" s="33" customFormat="1" ht="15.75" customHeight="1" spans="1:251">
      <c r="A3398" s="151"/>
      <c r="C3398" s="121"/>
      <c r="D3398" s="116"/>
      <c r="E3398" s="116"/>
      <c r="F3398" s="88"/>
      <c r="IM3398"/>
      <c r="IN3398"/>
      <c r="IO3398"/>
      <c r="IP3398"/>
      <c r="IQ3398"/>
    </row>
    <row r="3399" s="33" customFormat="1" ht="15.75" customHeight="1" spans="1:251">
      <c r="A3399" s="151"/>
      <c r="C3399" s="121"/>
      <c r="D3399" s="116"/>
      <c r="E3399" s="116"/>
      <c r="F3399" s="88"/>
      <c r="IM3399"/>
      <c r="IN3399"/>
      <c r="IO3399"/>
      <c r="IP3399"/>
      <c r="IQ3399"/>
    </row>
    <row r="3400" s="33" customFormat="1" ht="15.75" customHeight="1" spans="1:251">
      <c r="A3400" s="151"/>
      <c r="C3400" s="121"/>
      <c r="D3400" s="116"/>
      <c r="E3400" s="116"/>
      <c r="F3400" s="88"/>
      <c r="IM3400"/>
      <c r="IN3400"/>
      <c r="IO3400"/>
      <c r="IP3400"/>
      <c r="IQ3400"/>
    </row>
    <row r="3401" s="33" customFormat="1" ht="15.75" customHeight="1" spans="1:251">
      <c r="A3401" s="151"/>
      <c r="C3401" s="121"/>
      <c r="D3401" s="116"/>
      <c r="E3401" s="116"/>
      <c r="F3401" s="88"/>
      <c r="IM3401"/>
      <c r="IN3401"/>
      <c r="IO3401"/>
      <c r="IP3401"/>
      <c r="IQ3401"/>
    </row>
    <row r="3402" s="33" customFormat="1" ht="15.75" customHeight="1" spans="1:251">
      <c r="A3402" s="151"/>
      <c r="C3402" s="121"/>
      <c r="D3402" s="116"/>
      <c r="E3402" s="116"/>
      <c r="F3402" s="88"/>
      <c r="IM3402"/>
      <c r="IN3402"/>
      <c r="IO3402"/>
      <c r="IP3402"/>
      <c r="IQ3402"/>
    </row>
    <row r="3403" s="33" customFormat="1" ht="15.75" customHeight="1" spans="1:251">
      <c r="A3403" s="151"/>
      <c r="C3403" s="121"/>
      <c r="D3403" s="116"/>
      <c r="E3403" s="116"/>
      <c r="F3403" s="88"/>
      <c r="IM3403"/>
      <c r="IN3403"/>
      <c r="IO3403"/>
      <c r="IP3403"/>
      <c r="IQ3403"/>
    </row>
    <row r="3404" s="33" customFormat="1" ht="15.75" customHeight="1" spans="1:251">
      <c r="A3404" s="151"/>
      <c r="C3404" s="121"/>
      <c r="D3404" s="116"/>
      <c r="E3404" s="116"/>
      <c r="F3404" s="88"/>
      <c r="IM3404"/>
      <c r="IN3404"/>
      <c r="IO3404"/>
      <c r="IP3404"/>
      <c r="IQ3404"/>
    </row>
    <row r="3405" s="33" customFormat="1" ht="15.75" customHeight="1" spans="1:251">
      <c r="A3405" s="151"/>
      <c r="C3405" s="121"/>
      <c r="D3405" s="116"/>
      <c r="E3405" s="116"/>
      <c r="F3405" s="88"/>
      <c r="IM3405"/>
      <c r="IN3405"/>
      <c r="IO3405"/>
      <c r="IP3405"/>
      <c r="IQ3405"/>
    </row>
    <row r="3406" s="33" customFormat="1" ht="15.75" customHeight="1" spans="1:251">
      <c r="A3406" s="151"/>
      <c r="C3406" s="121"/>
      <c r="D3406" s="116"/>
      <c r="E3406" s="116"/>
      <c r="F3406" s="88"/>
      <c r="IM3406"/>
      <c r="IN3406"/>
      <c r="IO3406"/>
      <c r="IP3406"/>
      <c r="IQ3406"/>
    </row>
    <row r="3407" s="33" customFormat="1" ht="15.75" customHeight="1" spans="1:251">
      <c r="A3407" s="151"/>
      <c r="C3407" s="121"/>
      <c r="D3407" s="116"/>
      <c r="E3407" s="116"/>
      <c r="F3407" s="88"/>
      <c r="IM3407"/>
      <c r="IN3407"/>
      <c r="IO3407"/>
      <c r="IP3407"/>
      <c r="IQ3407"/>
    </row>
    <row r="3408" s="33" customFormat="1" ht="15.75" customHeight="1" spans="1:251">
      <c r="A3408" s="151"/>
      <c r="C3408" s="121"/>
      <c r="D3408" s="116"/>
      <c r="E3408" s="116"/>
      <c r="F3408" s="88"/>
      <c r="IM3408"/>
      <c r="IN3408"/>
      <c r="IO3408"/>
      <c r="IP3408"/>
      <c r="IQ3408"/>
    </row>
    <row r="3409" s="33" customFormat="1" ht="15.75" customHeight="1" spans="1:251">
      <c r="A3409" s="151"/>
      <c r="C3409" s="121"/>
      <c r="D3409" s="116"/>
      <c r="E3409" s="116"/>
      <c r="F3409" s="88"/>
      <c r="IM3409"/>
      <c r="IN3409"/>
      <c r="IO3409"/>
      <c r="IP3409"/>
      <c r="IQ3409"/>
    </row>
    <row r="3410" s="33" customFormat="1" ht="15.75" customHeight="1" spans="1:251">
      <c r="A3410" s="151"/>
      <c r="C3410" s="121"/>
      <c r="D3410" s="116"/>
      <c r="E3410" s="116"/>
      <c r="F3410" s="88"/>
      <c r="IM3410"/>
      <c r="IN3410"/>
      <c r="IO3410"/>
      <c r="IP3410"/>
      <c r="IQ3410"/>
    </row>
    <row r="3411" s="33" customFormat="1" ht="15.75" customHeight="1" spans="1:251">
      <c r="A3411" s="151"/>
      <c r="C3411" s="121"/>
      <c r="D3411" s="116"/>
      <c r="E3411" s="116"/>
      <c r="F3411" s="88"/>
      <c r="IM3411"/>
      <c r="IN3411"/>
      <c r="IO3411"/>
      <c r="IP3411"/>
      <c r="IQ3411"/>
    </row>
    <row r="3412" s="33" customFormat="1" ht="15.75" customHeight="1" spans="1:251">
      <c r="A3412" s="151"/>
      <c r="C3412" s="121"/>
      <c r="D3412" s="116"/>
      <c r="E3412" s="116"/>
      <c r="F3412" s="88"/>
      <c r="IM3412"/>
      <c r="IN3412"/>
      <c r="IO3412"/>
      <c r="IP3412"/>
      <c r="IQ3412"/>
    </row>
    <row r="3413" s="33" customFormat="1" ht="15.75" customHeight="1" spans="1:251">
      <c r="A3413" s="151"/>
      <c r="C3413" s="121"/>
      <c r="D3413" s="116"/>
      <c r="E3413" s="116"/>
      <c r="F3413" s="88"/>
      <c r="IM3413"/>
      <c r="IN3413"/>
      <c r="IO3413"/>
      <c r="IP3413"/>
      <c r="IQ3413"/>
    </row>
    <row r="3414" s="33" customFormat="1" ht="15.75" customHeight="1" spans="1:251">
      <c r="A3414" s="151"/>
      <c r="C3414" s="121"/>
      <c r="D3414" s="116"/>
      <c r="E3414" s="116"/>
      <c r="F3414" s="88"/>
      <c r="IM3414"/>
      <c r="IN3414"/>
      <c r="IO3414"/>
      <c r="IP3414"/>
      <c r="IQ3414"/>
    </row>
    <row r="3415" s="33" customFormat="1" ht="15.75" customHeight="1" spans="1:251">
      <c r="A3415" s="151"/>
      <c r="C3415" s="121"/>
      <c r="D3415" s="116"/>
      <c r="E3415" s="116"/>
      <c r="F3415" s="88"/>
      <c r="IM3415"/>
      <c r="IN3415"/>
      <c r="IO3415"/>
      <c r="IP3415"/>
      <c r="IQ3415"/>
    </row>
    <row r="3416" s="33" customFormat="1" ht="15.75" customHeight="1" spans="1:251">
      <c r="A3416" s="151"/>
      <c r="C3416" s="121"/>
      <c r="D3416" s="116"/>
      <c r="E3416" s="116"/>
      <c r="F3416" s="88"/>
      <c r="IM3416"/>
      <c r="IN3416"/>
      <c r="IO3416"/>
      <c r="IP3416"/>
      <c r="IQ3416"/>
    </row>
    <row r="3417" s="33" customFormat="1" ht="15.75" customHeight="1" spans="1:251">
      <c r="A3417" s="151"/>
      <c r="C3417" s="121"/>
      <c r="D3417" s="116"/>
      <c r="E3417" s="116"/>
      <c r="F3417" s="88"/>
      <c r="IM3417"/>
      <c r="IN3417"/>
      <c r="IO3417"/>
      <c r="IP3417"/>
      <c r="IQ3417"/>
    </row>
    <row r="3418" s="33" customFormat="1" ht="15.75" customHeight="1" spans="1:251">
      <c r="A3418" s="151"/>
      <c r="C3418" s="121"/>
      <c r="D3418" s="116"/>
      <c r="E3418" s="116"/>
      <c r="F3418" s="88"/>
      <c r="IM3418"/>
      <c r="IN3418"/>
      <c r="IO3418"/>
      <c r="IP3418"/>
      <c r="IQ3418"/>
    </row>
    <row r="3419" s="33" customFormat="1" ht="15.75" customHeight="1" spans="1:251">
      <c r="A3419" s="151"/>
      <c r="C3419" s="121"/>
      <c r="D3419" s="116"/>
      <c r="E3419" s="116"/>
      <c r="F3419" s="88"/>
      <c r="IM3419"/>
      <c r="IN3419"/>
      <c r="IO3419"/>
      <c r="IP3419"/>
      <c r="IQ3419"/>
    </row>
    <row r="3420" s="33" customFormat="1" ht="15.75" customHeight="1" spans="1:251">
      <c r="A3420" s="151"/>
      <c r="C3420" s="121"/>
      <c r="D3420" s="116"/>
      <c r="E3420" s="116"/>
      <c r="F3420" s="88"/>
      <c r="IM3420"/>
      <c r="IN3420"/>
      <c r="IO3420"/>
      <c r="IP3420"/>
      <c r="IQ3420"/>
    </row>
    <row r="3421" s="33" customFormat="1" ht="15.75" customHeight="1" spans="1:251">
      <c r="A3421" s="151"/>
      <c r="C3421" s="121"/>
      <c r="D3421" s="116"/>
      <c r="E3421" s="116"/>
      <c r="F3421" s="88"/>
      <c r="IM3421"/>
      <c r="IN3421"/>
      <c r="IO3421"/>
      <c r="IP3421"/>
      <c r="IQ3421"/>
    </row>
    <row r="3422" s="33" customFormat="1" ht="15.75" customHeight="1" spans="1:251">
      <c r="A3422" s="151"/>
      <c r="C3422" s="121"/>
      <c r="D3422" s="116"/>
      <c r="E3422" s="116"/>
      <c r="F3422" s="88"/>
      <c r="IM3422"/>
      <c r="IN3422"/>
      <c r="IO3422"/>
      <c r="IP3422"/>
      <c r="IQ3422"/>
    </row>
    <row r="3423" s="33" customFormat="1" ht="15.75" customHeight="1" spans="1:251">
      <c r="A3423" s="151"/>
      <c r="C3423" s="121"/>
      <c r="D3423" s="116"/>
      <c r="E3423" s="116"/>
      <c r="F3423" s="88"/>
      <c r="IM3423"/>
      <c r="IN3423"/>
      <c r="IO3423"/>
      <c r="IP3423"/>
      <c r="IQ3423"/>
    </row>
    <row r="3424" s="33" customFormat="1" ht="15.75" customHeight="1" spans="1:251">
      <c r="A3424" s="151"/>
      <c r="C3424" s="121"/>
      <c r="D3424" s="116"/>
      <c r="E3424" s="116"/>
      <c r="F3424" s="88"/>
      <c r="IM3424"/>
      <c r="IN3424"/>
      <c r="IO3424"/>
      <c r="IP3424"/>
      <c r="IQ3424"/>
    </row>
    <row r="3425" s="33" customFormat="1" ht="15.75" customHeight="1" spans="1:251">
      <c r="A3425" s="151"/>
      <c r="C3425" s="121"/>
      <c r="D3425" s="116"/>
      <c r="E3425" s="116"/>
      <c r="F3425" s="88"/>
      <c r="IM3425"/>
      <c r="IN3425"/>
      <c r="IO3425"/>
      <c r="IP3425"/>
      <c r="IQ3425"/>
    </row>
    <row r="3426" s="33" customFormat="1" ht="15.75" customHeight="1" spans="1:251">
      <c r="A3426" s="151"/>
      <c r="C3426" s="121"/>
      <c r="D3426" s="116"/>
      <c r="E3426" s="116"/>
      <c r="F3426" s="88"/>
      <c r="IM3426"/>
      <c r="IN3426"/>
      <c r="IO3426"/>
      <c r="IP3426"/>
      <c r="IQ3426"/>
    </row>
    <row r="3427" s="33" customFormat="1" ht="15.75" customHeight="1" spans="1:251">
      <c r="A3427" s="151"/>
      <c r="C3427" s="121"/>
      <c r="D3427" s="116"/>
      <c r="E3427" s="116"/>
      <c r="F3427" s="88"/>
      <c r="IM3427"/>
      <c r="IN3427"/>
      <c r="IO3427"/>
      <c r="IP3427"/>
      <c r="IQ3427"/>
    </row>
    <row r="3428" s="33" customFormat="1" ht="15.75" customHeight="1" spans="1:251">
      <c r="A3428" s="151"/>
      <c r="C3428" s="121"/>
      <c r="D3428" s="116"/>
      <c r="E3428" s="116"/>
      <c r="F3428" s="88"/>
      <c r="IM3428"/>
      <c r="IN3428"/>
      <c r="IO3428"/>
      <c r="IP3428"/>
      <c r="IQ3428"/>
    </row>
    <row r="3429" s="33" customFormat="1" ht="15.75" customHeight="1" spans="1:251">
      <c r="A3429" s="151"/>
      <c r="C3429" s="121"/>
      <c r="D3429" s="116"/>
      <c r="E3429" s="116"/>
      <c r="F3429" s="88"/>
      <c r="IM3429"/>
      <c r="IN3429"/>
      <c r="IO3429"/>
      <c r="IP3429"/>
      <c r="IQ3429"/>
    </row>
    <row r="3430" s="33" customFormat="1" ht="15.75" customHeight="1" spans="1:251">
      <c r="A3430" s="151"/>
      <c r="C3430" s="121"/>
      <c r="D3430" s="116"/>
      <c r="E3430" s="116"/>
      <c r="F3430" s="88"/>
      <c r="IM3430"/>
      <c r="IN3430"/>
      <c r="IO3430"/>
      <c r="IP3430"/>
      <c r="IQ3430"/>
    </row>
    <row r="3431" s="33" customFormat="1" ht="15.75" customHeight="1" spans="1:251">
      <c r="A3431" s="151"/>
      <c r="C3431" s="121"/>
      <c r="D3431" s="116"/>
      <c r="E3431" s="116"/>
      <c r="F3431" s="88"/>
      <c r="IM3431"/>
      <c r="IN3431"/>
      <c r="IO3431"/>
      <c r="IP3431"/>
      <c r="IQ3431"/>
    </row>
    <row r="3432" s="33" customFormat="1" ht="15.75" customHeight="1" spans="1:251">
      <c r="A3432" s="151"/>
      <c r="C3432" s="121"/>
      <c r="D3432" s="116"/>
      <c r="E3432" s="116"/>
      <c r="F3432" s="88"/>
      <c r="IM3432"/>
      <c r="IN3432"/>
      <c r="IO3432"/>
      <c r="IP3432"/>
      <c r="IQ3432"/>
    </row>
    <row r="3433" s="33" customFormat="1" ht="15.75" customHeight="1" spans="1:251">
      <c r="A3433" s="151"/>
      <c r="C3433" s="121"/>
      <c r="D3433" s="116"/>
      <c r="E3433" s="116"/>
      <c r="F3433" s="88"/>
      <c r="IM3433"/>
      <c r="IN3433"/>
      <c r="IO3433"/>
      <c r="IP3433"/>
      <c r="IQ3433"/>
    </row>
    <row r="3434" s="33" customFormat="1" ht="15.75" customHeight="1" spans="1:251">
      <c r="A3434" s="151"/>
      <c r="C3434" s="121"/>
      <c r="D3434" s="116"/>
      <c r="E3434" s="116"/>
      <c r="F3434" s="88"/>
      <c r="IM3434"/>
      <c r="IN3434"/>
      <c r="IO3434"/>
      <c r="IP3434"/>
      <c r="IQ3434"/>
    </row>
    <row r="3435" s="33" customFormat="1" ht="15.75" customHeight="1" spans="1:251">
      <c r="A3435" s="151"/>
      <c r="C3435" s="121"/>
      <c r="D3435" s="116"/>
      <c r="E3435" s="116"/>
      <c r="F3435" s="88"/>
      <c r="IM3435"/>
      <c r="IN3435"/>
      <c r="IO3435"/>
      <c r="IP3435"/>
      <c r="IQ3435"/>
    </row>
    <row r="3436" s="33" customFormat="1" ht="15.75" customHeight="1" spans="1:251">
      <c r="A3436" s="151"/>
      <c r="C3436" s="121"/>
      <c r="D3436" s="116"/>
      <c r="E3436" s="116"/>
      <c r="F3436" s="88"/>
      <c r="IM3436"/>
      <c r="IN3436"/>
      <c r="IO3436"/>
      <c r="IP3436"/>
      <c r="IQ3436"/>
    </row>
    <row r="3437" s="33" customFormat="1" ht="15.75" customHeight="1" spans="1:251">
      <c r="A3437" s="151"/>
      <c r="C3437" s="121"/>
      <c r="D3437" s="116"/>
      <c r="E3437" s="116"/>
      <c r="F3437" s="88"/>
      <c r="IM3437"/>
      <c r="IN3437"/>
      <c r="IO3437"/>
      <c r="IP3437"/>
      <c r="IQ3437"/>
    </row>
    <row r="3438" s="33" customFormat="1" ht="15.75" customHeight="1" spans="1:251">
      <c r="A3438" s="151"/>
      <c r="C3438" s="121"/>
      <c r="D3438" s="116"/>
      <c r="E3438" s="116"/>
      <c r="F3438" s="88"/>
      <c r="IM3438"/>
      <c r="IN3438"/>
      <c r="IO3438"/>
      <c r="IP3438"/>
      <c r="IQ3438"/>
    </row>
    <row r="3439" s="33" customFormat="1" ht="15.75" customHeight="1" spans="1:251">
      <c r="A3439" s="151"/>
      <c r="C3439" s="121"/>
      <c r="D3439" s="116"/>
      <c r="E3439" s="116"/>
      <c r="F3439" s="88"/>
      <c r="IM3439"/>
      <c r="IN3439"/>
      <c r="IO3439"/>
      <c r="IP3439"/>
      <c r="IQ3439"/>
    </row>
    <row r="3440" s="33" customFormat="1" ht="15.75" customHeight="1" spans="1:251">
      <c r="A3440" s="151"/>
      <c r="C3440" s="121"/>
      <c r="D3440" s="116"/>
      <c r="E3440" s="116"/>
      <c r="F3440" s="88"/>
      <c r="IM3440"/>
      <c r="IN3440"/>
      <c r="IO3440"/>
      <c r="IP3440"/>
      <c r="IQ3440"/>
    </row>
    <row r="3441" s="33" customFormat="1" ht="15.75" customHeight="1" spans="1:251">
      <c r="A3441" s="151"/>
      <c r="C3441" s="121"/>
      <c r="D3441" s="116"/>
      <c r="E3441" s="116"/>
      <c r="F3441" s="88"/>
      <c r="IM3441"/>
      <c r="IN3441"/>
      <c r="IO3441"/>
      <c r="IP3441"/>
      <c r="IQ3441"/>
    </row>
    <row r="3442" s="33" customFormat="1" ht="15.75" customHeight="1" spans="1:251">
      <c r="A3442" s="151"/>
      <c r="C3442" s="121"/>
      <c r="D3442" s="116"/>
      <c r="E3442" s="116"/>
      <c r="F3442" s="88"/>
      <c r="IM3442"/>
      <c r="IN3442"/>
      <c r="IO3442"/>
      <c r="IP3442"/>
      <c r="IQ3442"/>
    </row>
    <row r="3443" s="33" customFormat="1" ht="15.75" customHeight="1" spans="1:251">
      <c r="A3443" s="151"/>
      <c r="C3443" s="121"/>
      <c r="D3443" s="116"/>
      <c r="E3443" s="116"/>
      <c r="F3443" s="88"/>
      <c r="IM3443"/>
      <c r="IN3443"/>
      <c r="IO3443"/>
      <c r="IP3443"/>
      <c r="IQ3443"/>
    </row>
    <row r="3444" s="33" customFormat="1" ht="15.75" customHeight="1" spans="1:251">
      <c r="A3444" s="151"/>
      <c r="C3444" s="121"/>
      <c r="D3444" s="116"/>
      <c r="E3444" s="116"/>
      <c r="F3444" s="88"/>
      <c r="IM3444"/>
      <c r="IN3444"/>
      <c r="IO3444"/>
      <c r="IP3444"/>
      <c r="IQ3444"/>
    </row>
    <row r="3445" s="33" customFormat="1" ht="15.75" customHeight="1" spans="1:251">
      <c r="A3445" s="151"/>
      <c r="C3445" s="121"/>
      <c r="D3445" s="116"/>
      <c r="E3445" s="116"/>
      <c r="F3445" s="88"/>
      <c r="IM3445"/>
      <c r="IN3445"/>
      <c r="IO3445"/>
      <c r="IP3445"/>
      <c r="IQ3445"/>
    </row>
    <row r="3446" s="33" customFormat="1" ht="15.75" customHeight="1" spans="1:251">
      <c r="A3446" s="151"/>
      <c r="C3446" s="121"/>
      <c r="D3446" s="116"/>
      <c r="E3446" s="116"/>
      <c r="F3446" s="88"/>
      <c r="IM3446"/>
      <c r="IN3446"/>
      <c r="IO3446"/>
      <c r="IP3446"/>
      <c r="IQ3446"/>
    </row>
    <row r="3447" s="33" customFormat="1" ht="15.75" customHeight="1" spans="1:251">
      <c r="A3447" s="151"/>
      <c r="C3447" s="121"/>
      <c r="D3447" s="116"/>
      <c r="E3447" s="116"/>
      <c r="F3447" s="88"/>
      <c r="IM3447"/>
      <c r="IN3447"/>
      <c r="IO3447"/>
      <c r="IP3447"/>
      <c r="IQ3447"/>
    </row>
    <row r="3448" s="33" customFormat="1" ht="15.75" customHeight="1" spans="1:251">
      <c r="A3448" s="151"/>
      <c r="C3448" s="121"/>
      <c r="D3448" s="116"/>
      <c r="E3448" s="116"/>
      <c r="F3448" s="88"/>
      <c r="IM3448"/>
      <c r="IN3448"/>
      <c r="IO3448"/>
      <c r="IP3448"/>
      <c r="IQ3448"/>
    </row>
    <row r="3449" s="33" customFormat="1" ht="15.75" customHeight="1" spans="1:251">
      <c r="A3449" s="151"/>
      <c r="C3449" s="121"/>
      <c r="D3449" s="116"/>
      <c r="E3449" s="116"/>
      <c r="F3449" s="88"/>
      <c r="IM3449"/>
      <c r="IN3449"/>
      <c r="IO3449"/>
      <c r="IP3449"/>
      <c r="IQ3449"/>
    </row>
    <row r="3450" s="33" customFormat="1" ht="15.75" customHeight="1" spans="1:251">
      <c r="A3450" s="151"/>
      <c r="C3450" s="121"/>
      <c r="D3450" s="116"/>
      <c r="E3450" s="116"/>
      <c r="F3450" s="88"/>
      <c r="IM3450"/>
      <c r="IN3450"/>
      <c r="IO3450"/>
      <c r="IP3450"/>
      <c r="IQ3450"/>
    </row>
    <row r="3451" s="33" customFormat="1" ht="15.75" customHeight="1" spans="1:251">
      <c r="A3451" s="151"/>
      <c r="C3451" s="121"/>
      <c r="D3451" s="116"/>
      <c r="E3451" s="116"/>
      <c r="F3451" s="88"/>
      <c r="IM3451"/>
      <c r="IN3451"/>
      <c r="IO3451"/>
      <c r="IP3451"/>
      <c r="IQ3451"/>
    </row>
    <row r="3452" s="33" customFormat="1" ht="15.75" customHeight="1" spans="1:251">
      <c r="A3452" s="151"/>
      <c r="C3452" s="121"/>
      <c r="D3452" s="116"/>
      <c r="E3452" s="116"/>
      <c r="F3452" s="88"/>
      <c r="IM3452"/>
      <c r="IN3452"/>
      <c r="IO3452"/>
      <c r="IP3452"/>
      <c r="IQ3452"/>
    </row>
    <row r="3453" s="33" customFormat="1" ht="15.75" customHeight="1" spans="1:251">
      <c r="A3453" s="151"/>
      <c r="C3453" s="121"/>
      <c r="D3453" s="116"/>
      <c r="E3453" s="116"/>
      <c r="F3453" s="88"/>
      <c r="IM3453"/>
      <c r="IN3453"/>
      <c r="IO3453"/>
      <c r="IP3453"/>
      <c r="IQ3453"/>
    </row>
    <row r="3454" s="33" customFormat="1" ht="15.75" customHeight="1" spans="1:251">
      <c r="A3454" s="151"/>
      <c r="C3454" s="121"/>
      <c r="D3454" s="116"/>
      <c r="E3454" s="116"/>
      <c r="F3454" s="88"/>
      <c r="IM3454"/>
      <c r="IN3454"/>
      <c r="IO3454"/>
      <c r="IP3454"/>
      <c r="IQ3454"/>
    </row>
    <row r="3455" s="33" customFormat="1" ht="15.75" customHeight="1" spans="1:251">
      <c r="A3455" s="151"/>
      <c r="C3455" s="121"/>
      <c r="D3455" s="116"/>
      <c r="E3455" s="116"/>
      <c r="F3455" s="88"/>
      <c r="IM3455"/>
      <c r="IN3455"/>
      <c r="IO3455"/>
      <c r="IP3455"/>
      <c r="IQ3455"/>
    </row>
    <row r="3456" s="33" customFormat="1" ht="15.75" customHeight="1" spans="1:251">
      <c r="A3456" s="151"/>
      <c r="C3456" s="121"/>
      <c r="D3456" s="116"/>
      <c r="E3456" s="116"/>
      <c r="F3456" s="88"/>
      <c r="IM3456"/>
      <c r="IN3456"/>
      <c r="IO3456"/>
      <c r="IP3456"/>
      <c r="IQ3456"/>
    </row>
    <row r="3457" s="33" customFormat="1" ht="15.75" customHeight="1" spans="1:251">
      <c r="A3457" s="151"/>
      <c r="C3457" s="121"/>
      <c r="D3457" s="116"/>
      <c r="E3457" s="116"/>
      <c r="F3457" s="88"/>
      <c r="IM3457"/>
      <c r="IN3457"/>
      <c r="IO3457"/>
      <c r="IP3457"/>
      <c r="IQ3457"/>
    </row>
    <row r="3458" s="33" customFormat="1" ht="15.75" customHeight="1" spans="1:251">
      <c r="A3458" s="151"/>
      <c r="C3458" s="121"/>
      <c r="D3458" s="116"/>
      <c r="E3458" s="116"/>
      <c r="F3458" s="88"/>
      <c r="IM3458"/>
      <c r="IN3458"/>
      <c r="IO3458"/>
      <c r="IP3458"/>
      <c r="IQ3458"/>
    </row>
    <row r="3459" s="33" customFormat="1" ht="15.75" customHeight="1" spans="1:251">
      <c r="A3459" s="151"/>
      <c r="C3459" s="121"/>
      <c r="D3459" s="116"/>
      <c r="E3459" s="116"/>
      <c r="F3459" s="88"/>
      <c r="IM3459"/>
      <c r="IN3459"/>
      <c r="IO3459"/>
      <c r="IP3459"/>
      <c r="IQ3459"/>
    </row>
    <row r="3460" s="33" customFormat="1" ht="15.75" customHeight="1" spans="1:251">
      <c r="A3460" s="151"/>
      <c r="C3460" s="121"/>
      <c r="D3460" s="116"/>
      <c r="E3460" s="116"/>
      <c r="F3460" s="88"/>
      <c r="IM3460"/>
      <c r="IN3460"/>
      <c r="IO3460"/>
      <c r="IP3460"/>
      <c r="IQ3460"/>
    </row>
    <row r="3461" s="33" customFormat="1" ht="15.75" customHeight="1" spans="1:251">
      <c r="A3461" s="151"/>
      <c r="C3461" s="121"/>
      <c r="D3461" s="116"/>
      <c r="E3461" s="116"/>
      <c r="F3461" s="88"/>
      <c r="IM3461"/>
      <c r="IN3461"/>
      <c r="IO3461"/>
      <c r="IP3461"/>
      <c r="IQ3461"/>
    </row>
    <row r="3462" s="33" customFormat="1" ht="15.75" customHeight="1" spans="1:251">
      <c r="A3462" s="151"/>
      <c r="C3462" s="121"/>
      <c r="D3462" s="116"/>
      <c r="E3462" s="116"/>
      <c r="F3462" s="88"/>
      <c r="IM3462"/>
      <c r="IN3462"/>
      <c r="IO3462"/>
      <c r="IP3462"/>
      <c r="IQ3462"/>
    </row>
    <row r="3463" s="33" customFormat="1" ht="15.75" customHeight="1" spans="1:251">
      <c r="A3463" s="151"/>
      <c r="C3463" s="121"/>
      <c r="D3463" s="116"/>
      <c r="E3463" s="116"/>
      <c r="F3463" s="88"/>
      <c r="IM3463"/>
      <c r="IN3463"/>
      <c r="IO3463"/>
      <c r="IP3463"/>
      <c r="IQ3463"/>
    </row>
    <row r="3464" s="33" customFormat="1" ht="15.75" customHeight="1" spans="1:251">
      <c r="A3464" s="151"/>
      <c r="C3464" s="121"/>
      <c r="D3464" s="116"/>
      <c r="E3464" s="116"/>
      <c r="F3464" s="88"/>
      <c r="IM3464"/>
      <c r="IN3464"/>
      <c r="IO3464"/>
      <c r="IP3464"/>
      <c r="IQ3464"/>
    </row>
    <row r="3465" s="33" customFormat="1" ht="15.75" customHeight="1" spans="1:251">
      <c r="A3465" s="151"/>
      <c r="C3465" s="121"/>
      <c r="D3465" s="116"/>
      <c r="E3465" s="116"/>
      <c r="F3465" s="88"/>
      <c r="IM3465"/>
      <c r="IN3465"/>
      <c r="IO3465"/>
      <c r="IP3465"/>
      <c r="IQ3465"/>
    </row>
    <row r="3466" s="33" customFormat="1" ht="15.75" customHeight="1" spans="1:251">
      <c r="A3466" s="151"/>
      <c r="C3466" s="121"/>
      <c r="D3466" s="116"/>
      <c r="E3466" s="116"/>
      <c r="F3466" s="88"/>
      <c r="IM3466"/>
      <c r="IN3466"/>
      <c r="IO3466"/>
      <c r="IP3466"/>
      <c r="IQ3466"/>
    </row>
    <row r="3467" s="33" customFormat="1" ht="15.75" customHeight="1" spans="1:251">
      <c r="A3467" s="151"/>
      <c r="C3467" s="121"/>
      <c r="D3467" s="116"/>
      <c r="E3467" s="116"/>
      <c r="F3467" s="88"/>
      <c r="IM3467"/>
      <c r="IN3467"/>
      <c r="IO3467"/>
      <c r="IP3467"/>
      <c r="IQ3467"/>
    </row>
    <row r="3468" s="33" customFormat="1" ht="15.75" customHeight="1" spans="1:251">
      <c r="A3468" s="151"/>
      <c r="C3468" s="121"/>
      <c r="D3468" s="116"/>
      <c r="E3468" s="116"/>
      <c r="F3468" s="88"/>
      <c r="IM3468"/>
      <c r="IN3468"/>
      <c r="IO3468"/>
      <c r="IP3468"/>
      <c r="IQ3468"/>
    </row>
    <row r="3469" s="33" customFormat="1" ht="15.75" customHeight="1" spans="1:251">
      <c r="A3469" s="151"/>
      <c r="C3469" s="121"/>
      <c r="D3469" s="116"/>
      <c r="E3469" s="116"/>
      <c r="F3469" s="88"/>
      <c r="IM3469"/>
      <c r="IN3469"/>
      <c r="IO3469"/>
      <c r="IP3469"/>
      <c r="IQ3469"/>
    </row>
    <row r="3470" s="33" customFormat="1" ht="15.75" customHeight="1" spans="1:251">
      <c r="A3470" s="151"/>
      <c r="C3470" s="121"/>
      <c r="D3470" s="116"/>
      <c r="E3470" s="116"/>
      <c r="F3470" s="88"/>
      <c r="IM3470"/>
      <c r="IN3470"/>
      <c r="IO3470"/>
      <c r="IP3470"/>
      <c r="IQ3470"/>
    </row>
    <row r="3471" s="33" customFormat="1" ht="15.75" customHeight="1" spans="1:251">
      <c r="A3471" s="151"/>
      <c r="C3471" s="121"/>
      <c r="D3471" s="116"/>
      <c r="E3471" s="116"/>
      <c r="F3471" s="88"/>
      <c r="IM3471"/>
      <c r="IN3471"/>
      <c r="IO3471"/>
      <c r="IP3471"/>
      <c r="IQ3471"/>
    </row>
    <row r="3472" s="33" customFormat="1" ht="15.75" customHeight="1" spans="1:251">
      <c r="A3472" s="151"/>
      <c r="C3472" s="121"/>
      <c r="D3472" s="116"/>
      <c r="E3472" s="116"/>
      <c r="F3472" s="88"/>
      <c r="IM3472"/>
      <c r="IN3472"/>
      <c r="IO3472"/>
      <c r="IP3472"/>
      <c r="IQ3472"/>
    </row>
    <row r="3473" s="33" customFormat="1" ht="15.75" customHeight="1" spans="1:251">
      <c r="A3473" s="151"/>
      <c r="C3473" s="121"/>
      <c r="D3473" s="116"/>
      <c r="E3473" s="116"/>
      <c r="F3473" s="88"/>
      <c r="IM3473"/>
      <c r="IN3473"/>
      <c r="IO3473"/>
      <c r="IP3473"/>
      <c r="IQ3473"/>
    </row>
    <row r="3474" s="33" customFormat="1" ht="15.75" customHeight="1" spans="1:251">
      <c r="A3474" s="151"/>
      <c r="C3474" s="121"/>
      <c r="D3474" s="116"/>
      <c r="E3474" s="116"/>
      <c r="F3474" s="88"/>
      <c r="IM3474"/>
      <c r="IN3474"/>
      <c r="IO3474"/>
      <c r="IP3474"/>
      <c r="IQ3474"/>
    </row>
    <row r="3475" s="33" customFormat="1" ht="15.75" customHeight="1" spans="1:251">
      <c r="A3475" s="151"/>
      <c r="C3475" s="121"/>
      <c r="D3475" s="116"/>
      <c r="E3475" s="116"/>
      <c r="F3475" s="88"/>
      <c r="IM3475"/>
      <c r="IN3475"/>
      <c r="IO3475"/>
      <c r="IP3475"/>
      <c r="IQ3475"/>
    </row>
    <row r="3476" s="33" customFormat="1" ht="15.75" customHeight="1" spans="1:251">
      <c r="A3476" s="151"/>
      <c r="C3476" s="121"/>
      <c r="D3476" s="116"/>
      <c r="E3476" s="116"/>
      <c r="F3476" s="88"/>
      <c r="IM3476"/>
      <c r="IN3476"/>
      <c r="IO3476"/>
      <c r="IP3476"/>
      <c r="IQ3476"/>
    </row>
    <row r="3477" s="33" customFormat="1" ht="15.75" customHeight="1" spans="1:251">
      <c r="A3477" s="151"/>
      <c r="C3477" s="121"/>
      <c r="D3477" s="116"/>
      <c r="E3477" s="116"/>
      <c r="F3477" s="88"/>
      <c r="IM3477"/>
      <c r="IN3477"/>
      <c r="IO3477"/>
      <c r="IP3477"/>
      <c r="IQ3477"/>
    </row>
    <row r="3478" s="33" customFormat="1" ht="15.75" customHeight="1" spans="1:251">
      <c r="A3478" s="151"/>
      <c r="C3478" s="121"/>
      <c r="D3478" s="116"/>
      <c r="E3478" s="116"/>
      <c r="F3478" s="88"/>
      <c r="IM3478"/>
      <c r="IN3478"/>
      <c r="IO3478"/>
      <c r="IP3478"/>
      <c r="IQ3478"/>
    </row>
    <row r="3479" s="33" customFormat="1" ht="15.75" customHeight="1" spans="1:251">
      <c r="A3479" s="151"/>
      <c r="C3479" s="121"/>
      <c r="D3479" s="116"/>
      <c r="E3479" s="116"/>
      <c r="F3479" s="88"/>
      <c r="IM3479"/>
      <c r="IN3479"/>
      <c r="IO3479"/>
      <c r="IP3479"/>
      <c r="IQ3479"/>
    </row>
    <row r="3480" s="33" customFormat="1" ht="15.75" customHeight="1" spans="1:251">
      <c r="A3480" s="151"/>
      <c r="C3480" s="121"/>
      <c r="D3480" s="116"/>
      <c r="E3480" s="116"/>
      <c r="F3480" s="88"/>
      <c r="IM3480"/>
      <c r="IN3480"/>
      <c r="IO3480"/>
      <c r="IP3480"/>
      <c r="IQ3480"/>
    </row>
    <row r="3481" s="33" customFormat="1" ht="15.75" customHeight="1" spans="1:251">
      <c r="A3481" s="151"/>
      <c r="C3481" s="121"/>
      <c r="D3481" s="116"/>
      <c r="E3481" s="116"/>
      <c r="F3481" s="88"/>
      <c r="IM3481"/>
      <c r="IN3481"/>
      <c r="IO3481"/>
      <c r="IP3481"/>
      <c r="IQ3481"/>
    </row>
    <row r="3482" s="33" customFormat="1" ht="15.75" customHeight="1" spans="1:251">
      <c r="A3482" s="151"/>
      <c r="C3482" s="121"/>
      <c r="D3482" s="116"/>
      <c r="E3482" s="116"/>
      <c r="F3482" s="88"/>
      <c r="IM3482"/>
      <c r="IN3482"/>
      <c r="IO3482"/>
      <c r="IP3482"/>
      <c r="IQ3482"/>
    </row>
    <row r="3483" s="33" customFormat="1" ht="15.75" customHeight="1" spans="1:251">
      <c r="A3483" s="151"/>
      <c r="C3483" s="121"/>
      <c r="D3483" s="116"/>
      <c r="E3483" s="116"/>
      <c r="F3483" s="88"/>
      <c r="IM3483"/>
      <c r="IN3483"/>
      <c r="IO3483"/>
      <c r="IP3483"/>
      <c r="IQ3483"/>
    </row>
    <row r="3484" s="33" customFormat="1" ht="15.75" customHeight="1" spans="1:251">
      <c r="A3484" s="151"/>
      <c r="C3484" s="121"/>
      <c r="D3484" s="116"/>
      <c r="E3484" s="116"/>
      <c r="F3484" s="88"/>
      <c r="IM3484"/>
      <c r="IN3484"/>
      <c r="IO3484"/>
      <c r="IP3484"/>
      <c r="IQ3484"/>
    </row>
    <row r="3485" s="33" customFormat="1" ht="15.75" customHeight="1" spans="1:251">
      <c r="A3485" s="151"/>
      <c r="C3485" s="121"/>
      <c r="D3485" s="116"/>
      <c r="E3485" s="116"/>
      <c r="F3485" s="88"/>
      <c r="IM3485"/>
      <c r="IN3485"/>
      <c r="IO3485"/>
      <c r="IP3485"/>
      <c r="IQ3485"/>
    </row>
    <row r="3486" s="33" customFormat="1" ht="15.75" customHeight="1" spans="1:251">
      <c r="A3486" s="151"/>
      <c r="C3486" s="121"/>
      <c r="D3486" s="116"/>
      <c r="E3486" s="116"/>
      <c r="F3486" s="88"/>
      <c r="IM3486"/>
      <c r="IN3486"/>
      <c r="IO3486"/>
      <c r="IP3486"/>
      <c r="IQ3486"/>
    </row>
    <row r="3487" s="33" customFormat="1" ht="15.75" customHeight="1" spans="1:251">
      <c r="A3487" s="151"/>
      <c r="C3487" s="121"/>
      <c r="D3487" s="116"/>
      <c r="E3487" s="116"/>
      <c r="F3487" s="88"/>
      <c r="IM3487"/>
      <c r="IN3487"/>
      <c r="IO3487"/>
      <c r="IP3487"/>
      <c r="IQ3487"/>
    </row>
    <row r="3488" s="33" customFormat="1" ht="15.75" customHeight="1" spans="1:251">
      <c r="A3488" s="151"/>
      <c r="C3488" s="121"/>
      <c r="D3488" s="116"/>
      <c r="E3488" s="116"/>
      <c r="F3488" s="88"/>
      <c r="IM3488"/>
      <c r="IN3488"/>
      <c r="IO3488"/>
      <c r="IP3488"/>
      <c r="IQ3488"/>
    </row>
    <row r="3489" s="33" customFormat="1" ht="15.75" customHeight="1" spans="1:251">
      <c r="A3489" s="151"/>
      <c r="C3489" s="121"/>
      <c r="D3489" s="116"/>
      <c r="E3489" s="116"/>
      <c r="F3489" s="88"/>
      <c r="IM3489"/>
      <c r="IN3489"/>
      <c r="IO3489"/>
      <c r="IP3489"/>
      <c r="IQ3489"/>
    </row>
    <row r="3490" s="33" customFormat="1" ht="15.75" customHeight="1" spans="1:251">
      <c r="A3490" s="151"/>
      <c r="C3490" s="121"/>
      <c r="D3490" s="116"/>
      <c r="E3490" s="116"/>
      <c r="F3490" s="88"/>
      <c r="IM3490"/>
      <c r="IN3490"/>
      <c r="IO3490"/>
      <c r="IP3490"/>
      <c r="IQ3490"/>
    </row>
    <row r="3491" s="33" customFormat="1" ht="15.75" customHeight="1" spans="1:251">
      <c r="A3491" s="151"/>
      <c r="C3491" s="121"/>
      <c r="D3491" s="116"/>
      <c r="E3491" s="116"/>
      <c r="F3491" s="88"/>
      <c r="IM3491"/>
      <c r="IN3491"/>
      <c r="IO3491"/>
      <c r="IP3491"/>
      <c r="IQ3491"/>
    </row>
    <row r="3492" s="33" customFormat="1" ht="15.75" customHeight="1" spans="1:251">
      <c r="A3492" s="151"/>
      <c r="C3492" s="121"/>
      <c r="D3492" s="116"/>
      <c r="E3492" s="116"/>
      <c r="F3492" s="88"/>
      <c r="IM3492"/>
      <c r="IN3492"/>
      <c r="IO3492"/>
      <c r="IP3492"/>
      <c r="IQ3492"/>
    </row>
    <row r="3493" s="33" customFormat="1" ht="15.75" customHeight="1" spans="1:251">
      <c r="A3493" s="151"/>
      <c r="C3493" s="121"/>
      <c r="D3493" s="116"/>
      <c r="E3493" s="116"/>
      <c r="F3493" s="88"/>
      <c r="IM3493"/>
      <c r="IN3493"/>
      <c r="IO3493"/>
      <c r="IP3493"/>
      <c r="IQ3493"/>
    </row>
    <row r="3494" s="33" customFormat="1" ht="15.75" customHeight="1" spans="1:251">
      <c r="A3494" s="151"/>
      <c r="C3494" s="121"/>
      <c r="D3494" s="116"/>
      <c r="E3494" s="116"/>
      <c r="F3494" s="88"/>
      <c r="IM3494"/>
      <c r="IN3494"/>
      <c r="IO3494"/>
      <c r="IP3494"/>
      <c r="IQ3494"/>
    </row>
    <row r="3495" s="33" customFormat="1" ht="15.75" customHeight="1" spans="1:251">
      <c r="A3495" s="151"/>
      <c r="C3495" s="121"/>
      <c r="D3495" s="116"/>
      <c r="E3495" s="116"/>
      <c r="F3495" s="88"/>
      <c r="IM3495"/>
      <c r="IN3495"/>
      <c r="IO3495"/>
      <c r="IP3495"/>
      <c r="IQ3495"/>
    </row>
    <row r="3496" s="33" customFormat="1" ht="15.75" customHeight="1" spans="1:251">
      <c r="A3496" s="151"/>
      <c r="C3496" s="121"/>
      <c r="D3496" s="116"/>
      <c r="E3496" s="116"/>
      <c r="F3496" s="88"/>
      <c r="IM3496"/>
      <c r="IN3496"/>
      <c r="IO3496"/>
      <c r="IP3496"/>
      <c r="IQ3496"/>
    </row>
    <row r="3497" s="33" customFormat="1" ht="15.75" customHeight="1" spans="1:251">
      <c r="A3497" s="151"/>
      <c r="C3497" s="121"/>
      <c r="D3497" s="116"/>
      <c r="E3497" s="116"/>
      <c r="F3497" s="88"/>
      <c r="IM3497"/>
      <c r="IN3497"/>
      <c r="IO3497"/>
      <c r="IP3497"/>
      <c r="IQ3497"/>
    </row>
    <row r="3498" s="33" customFormat="1" ht="15.75" customHeight="1" spans="1:251">
      <c r="A3498" s="151"/>
      <c r="C3498" s="121"/>
      <c r="D3498" s="116"/>
      <c r="E3498" s="116"/>
      <c r="F3498" s="88"/>
      <c r="IM3498"/>
      <c r="IN3498"/>
      <c r="IO3498"/>
      <c r="IP3498"/>
      <c r="IQ3498"/>
    </row>
    <row r="3499" s="33" customFormat="1" ht="15.75" customHeight="1" spans="1:251">
      <c r="A3499" s="151"/>
      <c r="C3499" s="121"/>
      <c r="D3499" s="116"/>
      <c r="E3499" s="116"/>
      <c r="F3499" s="88"/>
      <c r="IM3499"/>
      <c r="IN3499"/>
      <c r="IO3499"/>
      <c r="IP3499"/>
      <c r="IQ3499"/>
    </row>
    <row r="3500" s="33" customFormat="1" ht="15.75" customHeight="1" spans="1:251">
      <c r="A3500" s="151"/>
      <c r="C3500" s="121"/>
      <c r="D3500" s="116"/>
      <c r="E3500" s="116"/>
      <c r="F3500" s="88"/>
      <c r="IM3500"/>
      <c r="IN3500"/>
      <c r="IO3500"/>
      <c r="IP3500"/>
      <c r="IQ3500"/>
    </row>
    <row r="3501" s="33" customFormat="1" ht="15.75" customHeight="1" spans="1:251">
      <c r="A3501" s="151"/>
      <c r="C3501" s="121"/>
      <c r="D3501" s="116"/>
      <c r="E3501" s="116"/>
      <c r="F3501" s="88"/>
      <c r="IM3501"/>
      <c r="IN3501"/>
      <c r="IO3501"/>
      <c r="IP3501"/>
      <c r="IQ3501"/>
    </row>
    <row r="3502" s="33" customFormat="1" ht="15.75" customHeight="1" spans="1:251">
      <c r="A3502" s="151"/>
      <c r="C3502" s="121"/>
      <c r="D3502" s="116"/>
      <c r="E3502" s="116"/>
      <c r="F3502" s="88"/>
      <c r="IM3502"/>
      <c r="IN3502"/>
      <c r="IO3502"/>
      <c r="IP3502"/>
      <c r="IQ3502"/>
    </row>
    <row r="3503" s="33" customFormat="1" ht="15.75" customHeight="1" spans="1:251">
      <c r="A3503" s="151"/>
      <c r="C3503" s="121"/>
      <c r="D3503" s="116"/>
      <c r="E3503" s="116"/>
      <c r="F3503" s="88"/>
      <c r="IM3503"/>
      <c r="IN3503"/>
      <c r="IO3503"/>
      <c r="IP3503"/>
      <c r="IQ3503"/>
    </row>
    <row r="3504" s="33" customFormat="1" ht="15.75" customHeight="1" spans="1:251">
      <c r="A3504" s="151"/>
      <c r="C3504" s="121"/>
      <c r="D3504" s="116"/>
      <c r="E3504" s="116"/>
      <c r="F3504" s="88"/>
      <c r="IM3504"/>
      <c r="IN3504"/>
      <c r="IO3504"/>
      <c r="IP3504"/>
      <c r="IQ3504"/>
    </row>
    <row r="3505" s="33" customFormat="1" ht="15.75" customHeight="1" spans="1:251">
      <c r="A3505" s="151"/>
      <c r="C3505" s="121"/>
      <c r="D3505" s="116"/>
      <c r="E3505" s="116"/>
      <c r="F3505" s="88"/>
      <c r="IM3505"/>
      <c r="IN3505"/>
      <c r="IO3505"/>
      <c r="IP3505"/>
      <c r="IQ3505"/>
    </row>
    <row r="3506" s="33" customFormat="1" ht="15.75" customHeight="1" spans="1:251">
      <c r="A3506" s="151"/>
      <c r="C3506" s="121"/>
      <c r="D3506" s="116"/>
      <c r="E3506" s="116"/>
      <c r="F3506" s="88"/>
      <c r="IM3506"/>
      <c r="IN3506"/>
      <c r="IO3506"/>
      <c r="IP3506"/>
      <c r="IQ3506"/>
    </row>
    <row r="3507" s="33" customFormat="1" ht="15.75" customHeight="1" spans="1:251">
      <c r="A3507" s="151"/>
      <c r="C3507" s="121"/>
      <c r="D3507" s="116"/>
      <c r="E3507" s="116"/>
      <c r="F3507" s="88"/>
      <c r="IM3507"/>
      <c r="IN3507"/>
      <c r="IO3507"/>
      <c r="IP3507"/>
      <c r="IQ3507"/>
    </row>
    <row r="3508" s="33" customFormat="1" ht="15.75" customHeight="1" spans="1:251">
      <c r="A3508" s="151"/>
      <c r="C3508" s="121"/>
      <c r="D3508" s="116"/>
      <c r="E3508" s="116"/>
      <c r="F3508" s="88"/>
      <c r="IM3508"/>
      <c r="IN3508"/>
      <c r="IO3508"/>
      <c r="IP3508"/>
      <c r="IQ3508"/>
    </row>
    <row r="3509" s="33" customFormat="1" ht="15.75" customHeight="1" spans="1:251">
      <c r="A3509" s="151"/>
      <c r="C3509" s="121"/>
      <c r="D3509" s="116"/>
      <c r="E3509" s="116"/>
      <c r="F3509" s="88"/>
      <c r="IM3509"/>
      <c r="IN3509"/>
      <c r="IO3509"/>
      <c r="IP3509"/>
      <c r="IQ3509"/>
    </row>
    <row r="3510" s="33" customFormat="1" ht="15.75" customHeight="1" spans="1:251">
      <c r="A3510" s="151"/>
      <c r="C3510" s="121"/>
      <c r="D3510" s="116"/>
      <c r="E3510" s="116"/>
      <c r="F3510" s="88"/>
      <c r="IM3510"/>
      <c r="IN3510"/>
      <c r="IO3510"/>
      <c r="IP3510"/>
      <c r="IQ3510"/>
    </row>
    <row r="3511" s="33" customFormat="1" ht="15.75" customHeight="1" spans="1:251">
      <c r="A3511" s="151"/>
      <c r="C3511" s="121"/>
      <c r="D3511" s="116"/>
      <c r="E3511" s="116"/>
      <c r="F3511" s="88"/>
      <c r="IM3511"/>
      <c r="IN3511"/>
      <c r="IO3511"/>
      <c r="IP3511"/>
      <c r="IQ3511"/>
    </row>
    <row r="3512" s="33" customFormat="1" ht="15.75" customHeight="1" spans="1:251">
      <c r="A3512" s="151"/>
      <c r="C3512" s="121"/>
      <c r="D3512" s="116"/>
      <c r="E3512" s="116"/>
      <c r="F3512" s="88"/>
      <c r="IM3512"/>
      <c r="IN3512"/>
      <c r="IO3512"/>
      <c r="IP3512"/>
      <c r="IQ3512"/>
    </row>
    <row r="3513" s="33" customFormat="1" ht="15.75" customHeight="1" spans="1:251">
      <c r="A3513" s="151"/>
      <c r="C3513" s="121"/>
      <c r="D3513" s="116"/>
      <c r="E3513" s="116"/>
      <c r="F3513" s="88"/>
      <c r="IM3513"/>
      <c r="IN3513"/>
      <c r="IO3513"/>
      <c r="IP3513"/>
      <c r="IQ3513"/>
    </row>
    <row r="3514" s="33" customFormat="1" ht="15.75" customHeight="1" spans="1:251">
      <c r="A3514" s="151"/>
      <c r="C3514" s="121"/>
      <c r="D3514" s="116"/>
      <c r="E3514" s="116"/>
      <c r="F3514" s="88"/>
      <c r="IM3514"/>
      <c r="IN3514"/>
      <c r="IO3514"/>
      <c r="IP3514"/>
      <c r="IQ3514"/>
    </row>
    <row r="3515" s="33" customFormat="1" ht="15.75" customHeight="1" spans="1:251">
      <c r="A3515" s="151"/>
      <c r="C3515" s="121"/>
      <c r="D3515" s="116"/>
      <c r="E3515" s="116"/>
      <c r="F3515" s="88"/>
      <c r="IM3515"/>
      <c r="IN3515"/>
      <c r="IO3515"/>
      <c r="IP3515"/>
      <c r="IQ3515"/>
    </row>
    <row r="3516" s="33" customFormat="1" ht="15.75" customHeight="1" spans="1:251">
      <c r="A3516" s="151"/>
      <c r="C3516" s="121"/>
      <c r="D3516" s="116"/>
      <c r="E3516" s="116"/>
      <c r="F3516" s="88"/>
      <c r="IM3516"/>
      <c r="IN3516"/>
      <c r="IO3516"/>
      <c r="IP3516"/>
      <c r="IQ3516"/>
    </row>
    <row r="3517" s="33" customFormat="1" ht="15.75" customHeight="1" spans="1:251">
      <c r="A3517" s="151"/>
      <c r="C3517" s="121"/>
      <c r="D3517" s="116"/>
      <c r="E3517" s="116"/>
      <c r="F3517" s="88"/>
      <c r="IM3517"/>
      <c r="IN3517"/>
      <c r="IO3517"/>
      <c r="IP3517"/>
      <c r="IQ3517"/>
    </row>
    <row r="3518" s="33" customFormat="1" ht="15.75" customHeight="1" spans="1:251">
      <c r="A3518" s="151"/>
      <c r="C3518" s="121"/>
      <c r="D3518" s="116"/>
      <c r="E3518" s="116"/>
      <c r="F3518" s="88"/>
      <c r="IM3518"/>
      <c r="IN3518"/>
      <c r="IO3518"/>
      <c r="IP3518"/>
      <c r="IQ3518"/>
    </row>
    <row r="3519" s="33" customFormat="1" ht="15.75" customHeight="1" spans="1:251">
      <c r="A3519" s="151"/>
      <c r="C3519" s="121"/>
      <c r="D3519" s="116"/>
      <c r="E3519" s="116"/>
      <c r="F3519" s="88"/>
      <c r="IM3519"/>
      <c r="IN3519"/>
      <c r="IO3519"/>
      <c r="IP3519"/>
      <c r="IQ3519"/>
    </row>
    <row r="3520" s="33" customFormat="1" ht="15.75" customHeight="1" spans="1:251">
      <c r="A3520" s="151"/>
      <c r="C3520" s="121"/>
      <c r="D3520" s="116"/>
      <c r="E3520" s="116"/>
      <c r="F3520" s="88"/>
      <c r="IM3520"/>
      <c r="IN3520"/>
      <c r="IO3520"/>
      <c r="IP3520"/>
      <c r="IQ3520"/>
    </row>
    <row r="3521" s="33" customFormat="1" ht="15.75" customHeight="1" spans="1:251">
      <c r="A3521" s="151"/>
      <c r="C3521" s="121"/>
      <c r="D3521" s="116"/>
      <c r="E3521" s="116"/>
      <c r="F3521" s="88"/>
      <c r="IM3521"/>
      <c r="IN3521"/>
      <c r="IO3521"/>
      <c r="IP3521"/>
      <c r="IQ3521"/>
    </row>
    <row r="3522" s="33" customFormat="1" ht="15.75" customHeight="1" spans="1:251">
      <c r="A3522" s="151"/>
      <c r="C3522" s="121"/>
      <c r="D3522" s="116"/>
      <c r="E3522" s="116"/>
      <c r="F3522" s="88"/>
      <c r="IM3522"/>
      <c r="IN3522"/>
      <c r="IO3522"/>
      <c r="IP3522"/>
      <c r="IQ3522"/>
    </row>
    <row r="3523" s="33" customFormat="1" ht="15.75" customHeight="1" spans="1:251">
      <c r="A3523" s="151"/>
      <c r="C3523" s="121"/>
      <c r="D3523" s="116"/>
      <c r="E3523" s="116"/>
      <c r="F3523" s="88"/>
      <c r="IM3523"/>
      <c r="IN3523"/>
      <c r="IO3523"/>
      <c r="IP3523"/>
      <c r="IQ3523"/>
    </row>
    <row r="3524" s="33" customFormat="1" ht="15.75" customHeight="1" spans="1:251">
      <c r="A3524" s="151"/>
      <c r="C3524" s="121"/>
      <c r="D3524" s="116"/>
      <c r="E3524" s="116"/>
      <c r="F3524" s="88"/>
      <c r="IM3524"/>
      <c r="IN3524"/>
      <c r="IO3524"/>
      <c r="IP3524"/>
      <c r="IQ3524"/>
    </row>
    <row r="3525" s="33" customFormat="1" ht="15.75" customHeight="1" spans="1:251">
      <c r="A3525" s="151"/>
      <c r="C3525" s="121"/>
      <c r="D3525" s="116"/>
      <c r="E3525" s="116"/>
      <c r="F3525" s="88"/>
      <c r="IM3525"/>
      <c r="IN3525"/>
      <c r="IO3525"/>
      <c r="IP3525"/>
      <c r="IQ3525"/>
    </row>
    <row r="3526" s="33" customFormat="1" ht="15.75" customHeight="1" spans="1:251">
      <c r="A3526" s="151"/>
      <c r="C3526" s="121"/>
      <c r="D3526" s="116"/>
      <c r="E3526" s="116"/>
      <c r="F3526" s="88"/>
      <c r="IM3526"/>
      <c r="IN3526"/>
      <c r="IO3526"/>
      <c r="IP3526"/>
      <c r="IQ3526"/>
    </row>
    <row r="3527" s="33" customFormat="1" ht="15.75" customHeight="1" spans="1:251">
      <c r="A3527" s="151"/>
      <c r="C3527" s="121"/>
      <c r="D3527" s="116"/>
      <c r="E3527" s="116"/>
      <c r="F3527" s="88"/>
      <c r="IM3527"/>
      <c r="IN3527"/>
      <c r="IO3527"/>
      <c r="IP3527"/>
      <c r="IQ3527"/>
    </row>
    <row r="3528" s="33" customFormat="1" ht="15.75" customHeight="1" spans="1:251">
      <c r="A3528" s="151"/>
      <c r="C3528" s="121"/>
      <c r="D3528" s="116"/>
      <c r="E3528" s="116"/>
      <c r="F3528" s="88"/>
      <c r="IM3528"/>
      <c r="IN3528"/>
      <c r="IO3528"/>
      <c r="IP3528"/>
      <c r="IQ3528"/>
    </row>
    <row r="3529" s="33" customFormat="1" ht="15.75" customHeight="1" spans="1:251">
      <c r="A3529" s="151"/>
      <c r="C3529" s="121"/>
      <c r="D3529" s="116"/>
      <c r="E3529" s="116"/>
      <c r="F3529" s="88"/>
      <c r="IM3529"/>
      <c r="IN3529"/>
      <c r="IO3529"/>
      <c r="IP3529"/>
      <c r="IQ3529"/>
    </row>
    <row r="3530" s="33" customFormat="1" ht="15.75" customHeight="1" spans="1:251">
      <c r="A3530" s="151"/>
      <c r="C3530" s="121"/>
      <c r="D3530" s="116"/>
      <c r="E3530" s="116"/>
      <c r="F3530" s="88"/>
      <c r="IM3530"/>
      <c r="IN3530"/>
      <c r="IO3530"/>
      <c r="IP3530"/>
      <c r="IQ3530"/>
    </row>
    <row r="3531" s="33" customFormat="1" ht="15.75" customHeight="1" spans="1:251">
      <c r="A3531" s="151"/>
      <c r="C3531" s="121"/>
      <c r="D3531" s="116"/>
      <c r="E3531" s="116"/>
      <c r="F3531" s="88"/>
      <c r="IM3531"/>
      <c r="IN3531"/>
      <c r="IO3531"/>
      <c r="IP3531"/>
      <c r="IQ3531"/>
    </row>
    <row r="3532" s="33" customFormat="1" ht="15.75" customHeight="1" spans="1:251">
      <c r="A3532" s="151"/>
      <c r="C3532" s="121"/>
      <c r="D3532" s="116"/>
      <c r="E3532" s="116"/>
      <c r="F3532" s="88"/>
      <c r="IM3532"/>
      <c r="IN3532"/>
      <c r="IO3532"/>
      <c r="IP3532"/>
      <c r="IQ3532"/>
    </row>
    <row r="3533" s="33" customFormat="1" ht="15.75" customHeight="1" spans="1:251">
      <c r="A3533" s="151"/>
      <c r="C3533" s="121"/>
      <c r="D3533" s="116"/>
      <c r="E3533" s="116"/>
      <c r="F3533" s="88"/>
      <c r="IM3533"/>
      <c r="IN3533"/>
      <c r="IO3533"/>
      <c r="IP3533"/>
      <c r="IQ3533"/>
    </row>
    <row r="3534" s="33" customFormat="1" ht="15.75" customHeight="1" spans="1:251">
      <c r="A3534" s="151"/>
      <c r="C3534" s="121"/>
      <c r="D3534" s="116"/>
      <c r="E3534" s="116"/>
      <c r="F3534" s="88"/>
      <c r="IM3534"/>
      <c r="IN3534"/>
      <c r="IO3534"/>
      <c r="IP3534"/>
      <c r="IQ3534"/>
    </row>
    <row r="3535" s="33" customFormat="1" ht="15.75" customHeight="1" spans="1:251">
      <c r="A3535" s="151"/>
      <c r="C3535" s="121"/>
      <c r="D3535" s="116"/>
      <c r="E3535" s="116"/>
      <c r="F3535" s="88"/>
      <c r="IM3535"/>
      <c r="IN3535"/>
      <c r="IO3535"/>
      <c r="IP3535"/>
      <c r="IQ3535"/>
    </row>
    <row r="3536" s="33" customFormat="1" ht="15.75" customHeight="1" spans="1:251">
      <c r="A3536" s="151"/>
      <c r="C3536" s="121"/>
      <c r="D3536" s="116"/>
      <c r="E3536" s="116"/>
      <c r="F3536" s="88"/>
      <c r="IM3536"/>
      <c r="IN3536"/>
      <c r="IO3536"/>
      <c r="IP3536"/>
      <c r="IQ3536"/>
    </row>
    <row r="3537" s="33" customFormat="1" ht="15.75" customHeight="1" spans="1:251">
      <c r="A3537" s="151"/>
      <c r="C3537" s="121"/>
      <c r="D3537" s="116"/>
      <c r="E3537" s="116"/>
      <c r="F3537" s="88"/>
      <c r="IM3537"/>
      <c r="IN3537"/>
      <c r="IO3537"/>
      <c r="IP3537"/>
      <c r="IQ3537"/>
    </row>
    <row r="3538" s="33" customFormat="1" ht="15.75" customHeight="1" spans="1:251">
      <c r="A3538" s="151"/>
      <c r="C3538" s="121"/>
      <c r="D3538" s="116"/>
      <c r="E3538" s="116"/>
      <c r="F3538" s="88"/>
      <c r="IM3538"/>
      <c r="IN3538"/>
      <c r="IO3538"/>
      <c r="IP3538"/>
      <c r="IQ3538"/>
    </row>
    <row r="3539" s="33" customFormat="1" ht="15.75" customHeight="1" spans="1:251">
      <c r="A3539" s="151"/>
      <c r="C3539" s="121"/>
      <c r="D3539" s="116"/>
      <c r="E3539" s="116"/>
      <c r="F3539" s="88"/>
      <c r="IM3539"/>
      <c r="IN3539"/>
      <c r="IO3539"/>
      <c r="IP3539"/>
      <c r="IQ3539"/>
    </row>
    <row r="3540" s="33" customFormat="1" ht="15.75" customHeight="1" spans="1:251">
      <c r="A3540" s="151"/>
      <c r="C3540" s="121"/>
      <c r="D3540" s="116"/>
      <c r="E3540" s="116"/>
      <c r="F3540" s="88"/>
      <c r="IM3540"/>
      <c r="IN3540"/>
      <c r="IO3540"/>
      <c r="IP3540"/>
      <c r="IQ3540"/>
    </row>
    <row r="3541" s="33" customFormat="1" ht="15.75" customHeight="1" spans="1:251">
      <c r="A3541" s="151"/>
      <c r="C3541" s="121"/>
      <c r="D3541" s="116"/>
      <c r="E3541" s="116"/>
      <c r="F3541" s="88"/>
      <c r="IM3541"/>
      <c r="IN3541"/>
      <c r="IO3541"/>
      <c r="IP3541"/>
      <c r="IQ3541"/>
    </row>
    <row r="3542" s="33" customFormat="1" ht="15.75" customHeight="1" spans="1:251">
      <c r="A3542" s="151"/>
      <c r="C3542" s="121"/>
      <c r="D3542" s="116"/>
      <c r="E3542" s="116"/>
      <c r="F3542" s="88"/>
      <c r="IM3542"/>
      <c r="IN3542"/>
      <c r="IO3542"/>
      <c r="IP3542"/>
      <c r="IQ3542"/>
    </row>
    <row r="3543" s="33" customFormat="1" ht="15.75" customHeight="1" spans="1:251">
      <c r="A3543" s="151"/>
      <c r="C3543" s="121"/>
      <c r="D3543" s="116"/>
      <c r="E3543" s="116"/>
      <c r="F3543" s="88"/>
      <c r="IM3543"/>
      <c r="IN3543"/>
      <c r="IO3543"/>
      <c r="IP3543"/>
      <c r="IQ3543"/>
    </row>
    <row r="3544" s="33" customFormat="1" ht="15.75" customHeight="1" spans="1:251">
      <c r="A3544" s="151"/>
      <c r="C3544" s="121"/>
      <c r="D3544" s="116"/>
      <c r="E3544" s="116"/>
      <c r="F3544" s="88"/>
      <c r="IM3544"/>
      <c r="IN3544"/>
      <c r="IO3544"/>
      <c r="IP3544"/>
      <c r="IQ3544"/>
    </row>
    <row r="3545" s="33" customFormat="1" ht="15.75" customHeight="1" spans="1:251">
      <c r="A3545" s="151"/>
      <c r="C3545" s="121"/>
      <c r="D3545" s="116"/>
      <c r="E3545" s="116"/>
      <c r="F3545" s="88"/>
      <c r="IM3545"/>
      <c r="IN3545"/>
      <c r="IO3545"/>
      <c r="IP3545"/>
      <c r="IQ3545"/>
    </row>
    <row r="3546" s="33" customFormat="1" ht="15.75" customHeight="1" spans="1:251">
      <c r="A3546" s="151"/>
      <c r="C3546" s="121"/>
      <c r="D3546" s="116"/>
      <c r="E3546" s="116"/>
      <c r="F3546" s="88"/>
      <c r="IM3546"/>
      <c r="IN3546"/>
      <c r="IO3546"/>
      <c r="IP3546"/>
      <c r="IQ3546"/>
    </row>
    <row r="3547" s="33" customFormat="1" ht="15.75" customHeight="1" spans="1:251">
      <c r="A3547" s="151"/>
      <c r="C3547" s="121"/>
      <c r="D3547" s="116"/>
      <c r="E3547" s="116"/>
      <c r="F3547" s="88"/>
      <c r="IM3547"/>
      <c r="IN3547"/>
      <c r="IO3547"/>
      <c r="IP3547"/>
      <c r="IQ3547"/>
    </row>
    <row r="3548" s="33" customFormat="1" ht="15.75" customHeight="1" spans="1:251">
      <c r="A3548" s="151"/>
      <c r="C3548" s="121"/>
      <c r="D3548" s="116"/>
      <c r="E3548" s="116"/>
      <c r="F3548" s="88"/>
      <c r="IM3548"/>
      <c r="IN3548"/>
      <c r="IO3548"/>
      <c r="IP3548"/>
      <c r="IQ3548"/>
    </row>
    <row r="3549" s="33" customFormat="1" ht="15.75" customHeight="1" spans="1:251">
      <c r="A3549" s="151"/>
      <c r="C3549" s="121"/>
      <c r="D3549" s="116"/>
      <c r="E3549" s="116"/>
      <c r="F3549" s="88"/>
      <c r="IM3549"/>
      <c r="IN3549"/>
      <c r="IO3549"/>
      <c r="IP3549"/>
      <c r="IQ3549"/>
    </row>
    <row r="3550" s="33" customFormat="1" ht="15.75" customHeight="1" spans="1:251">
      <c r="A3550" s="151"/>
      <c r="C3550" s="121"/>
      <c r="D3550" s="116"/>
      <c r="E3550" s="116"/>
      <c r="F3550" s="88"/>
      <c r="IM3550"/>
      <c r="IN3550"/>
      <c r="IO3550"/>
      <c r="IP3550"/>
      <c r="IQ3550"/>
    </row>
    <row r="3551" s="33" customFormat="1" ht="15.75" customHeight="1" spans="1:251">
      <c r="A3551" s="151"/>
      <c r="C3551" s="121"/>
      <c r="D3551" s="116"/>
      <c r="E3551" s="116"/>
      <c r="F3551" s="88"/>
      <c r="IM3551"/>
      <c r="IN3551"/>
      <c r="IO3551"/>
      <c r="IP3551"/>
      <c r="IQ3551"/>
    </row>
    <row r="3552" s="33" customFormat="1" ht="15.75" customHeight="1" spans="1:251">
      <c r="A3552" s="151"/>
      <c r="C3552" s="121"/>
      <c r="D3552" s="116"/>
      <c r="E3552" s="116"/>
      <c r="F3552" s="88"/>
      <c r="IM3552"/>
      <c r="IN3552"/>
      <c r="IO3552"/>
      <c r="IP3552"/>
      <c r="IQ3552"/>
    </row>
    <row r="3553" s="33" customFormat="1" ht="15.75" customHeight="1" spans="1:251">
      <c r="A3553" s="151"/>
      <c r="C3553" s="121"/>
      <c r="D3553" s="116"/>
      <c r="E3553" s="116"/>
      <c r="F3553" s="88"/>
      <c r="IM3553"/>
      <c r="IN3553"/>
      <c r="IO3553"/>
      <c r="IP3553"/>
      <c r="IQ3553"/>
    </row>
    <row r="3554" s="33" customFormat="1" ht="15.75" customHeight="1" spans="1:251">
      <c r="A3554" s="151"/>
      <c r="C3554" s="121"/>
      <c r="D3554" s="116"/>
      <c r="E3554" s="116"/>
      <c r="F3554" s="88"/>
      <c r="IM3554"/>
      <c r="IN3554"/>
      <c r="IO3554"/>
      <c r="IP3554"/>
      <c r="IQ3554"/>
    </row>
    <row r="3555" s="33" customFormat="1" ht="15.75" customHeight="1" spans="1:251">
      <c r="A3555" s="151"/>
      <c r="C3555" s="121"/>
      <c r="D3555" s="116"/>
      <c r="E3555" s="116"/>
      <c r="F3555" s="88"/>
      <c r="IM3555"/>
      <c r="IN3555"/>
      <c r="IO3555"/>
      <c r="IP3555"/>
      <c r="IQ3555"/>
    </row>
    <row r="3556" s="33" customFormat="1" ht="15.75" customHeight="1" spans="1:251">
      <c r="A3556" s="151"/>
      <c r="C3556" s="121"/>
      <c r="D3556" s="116"/>
      <c r="E3556" s="116"/>
      <c r="F3556" s="88"/>
      <c r="IM3556"/>
      <c r="IN3556"/>
      <c r="IO3556"/>
      <c r="IP3556"/>
      <c r="IQ3556"/>
    </row>
    <row r="3557" s="33" customFormat="1" ht="15.75" customHeight="1" spans="1:251">
      <c r="A3557" s="151"/>
      <c r="C3557" s="121"/>
      <c r="D3557" s="116"/>
      <c r="E3557" s="116"/>
      <c r="F3557" s="88"/>
      <c r="IM3557"/>
      <c r="IN3557"/>
      <c r="IO3557"/>
      <c r="IP3557"/>
      <c r="IQ3557"/>
    </row>
    <row r="3558" s="33" customFormat="1" ht="15.75" customHeight="1" spans="1:251">
      <c r="A3558" s="151"/>
      <c r="C3558" s="121"/>
      <c r="D3558" s="116"/>
      <c r="E3558" s="116"/>
      <c r="F3558" s="88"/>
      <c r="IM3558"/>
      <c r="IN3558"/>
      <c r="IO3558"/>
      <c r="IP3558"/>
      <c r="IQ3558"/>
    </row>
    <row r="3559" s="33" customFormat="1" ht="15.75" customHeight="1" spans="1:251">
      <c r="A3559" s="151"/>
      <c r="C3559" s="121"/>
      <c r="D3559" s="116"/>
      <c r="E3559" s="116"/>
      <c r="F3559" s="88"/>
      <c r="IM3559"/>
      <c r="IN3559"/>
      <c r="IO3559"/>
      <c r="IP3559"/>
      <c r="IQ3559"/>
    </row>
    <row r="3560" s="33" customFormat="1" ht="15.75" customHeight="1" spans="1:251">
      <c r="A3560" s="151"/>
      <c r="C3560" s="121"/>
      <c r="D3560" s="116"/>
      <c r="E3560" s="116"/>
      <c r="F3560" s="88"/>
      <c r="IM3560"/>
      <c r="IN3560"/>
      <c r="IO3560"/>
      <c r="IP3560"/>
      <c r="IQ3560"/>
    </row>
    <row r="3561" s="33" customFormat="1" ht="15.75" customHeight="1" spans="1:251">
      <c r="A3561" s="151"/>
      <c r="C3561" s="121"/>
      <c r="D3561" s="116"/>
      <c r="E3561" s="116"/>
      <c r="F3561" s="88"/>
      <c r="IM3561"/>
      <c r="IN3561"/>
      <c r="IO3561"/>
      <c r="IP3561"/>
      <c r="IQ3561"/>
    </row>
    <row r="3562" s="33" customFormat="1" ht="15.75" customHeight="1" spans="1:251">
      <c r="A3562" s="151"/>
      <c r="C3562" s="121"/>
      <c r="D3562" s="116"/>
      <c r="E3562" s="116"/>
      <c r="F3562" s="88"/>
      <c r="IM3562"/>
      <c r="IN3562"/>
      <c r="IO3562"/>
      <c r="IP3562"/>
      <c r="IQ3562"/>
    </row>
    <row r="3563" s="33" customFormat="1" ht="15.75" customHeight="1" spans="1:251">
      <c r="A3563" s="151"/>
      <c r="C3563" s="121"/>
      <c r="D3563" s="116"/>
      <c r="E3563" s="116"/>
      <c r="F3563" s="88"/>
      <c r="IM3563"/>
      <c r="IN3563"/>
      <c r="IO3563"/>
      <c r="IP3563"/>
      <c r="IQ3563"/>
    </row>
    <row r="3564" s="33" customFormat="1" ht="15.75" customHeight="1" spans="1:251">
      <c r="A3564" s="151"/>
      <c r="C3564" s="121"/>
      <c r="D3564" s="116"/>
      <c r="E3564" s="116"/>
      <c r="F3564" s="88"/>
      <c r="IM3564"/>
      <c r="IN3564"/>
      <c r="IO3564"/>
      <c r="IP3564"/>
      <c r="IQ3564"/>
    </row>
    <row r="3565" s="33" customFormat="1" ht="15.75" customHeight="1" spans="1:251">
      <c r="A3565" s="151"/>
      <c r="C3565" s="121"/>
      <c r="D3565" s="116"/>
      <c r="E3565" s="116"/>
      <c r="F3565" s="88"/>
      <c r="IM3565"/>
      <c r="IN3565"/>
      <c r="IO3565"/>
      <c r="IP3565"/>
      <c r="IQ3565"/>
    </row>
    <row r="3566" s="33" customFormat="1" ht="15.75" customHeight="1" spans="1:251">
      <c r="A3566" s="151"/>
      <c r="C3566" s="121"/>
      <c r="D3566" s="116"/>
      <c r="E3566" s="116"/>
      <c r="F3566" s="88"/>
      <c r="IM3566"/>
      <c r="IN3566"/>
      <c r="IO3566"/>
      <c r="IP3566"/>
      <c r="IQ3566"/>
    </row>
    <row r="3567" s="33" customFormat="1" ht="15.75" customHeight="1" spans="1:251">
      <c r="A3567" s="151"/>
      <c r="C3567" s="121"/>
      <c r="D3567" s="116"/>
      <c r="E3567" s="116"/>
      <c r="F3567" s="88"/>
      <c r="IM3567"/>
      <c r="IN3567"/>
      <c r="IO3567"/>
      <c r="IP3567"/>
      <c r="IQ3567"/>
    </row>
    <row r="3568" s="33" customFormat="1" ht="15.75" customHeight="1" spans="1:251">
      <c r="A3568" s="151"/>
      <c r="C3568" s="121"/>
      <c r="D3568" s="116"/>
      <c r="E3568" s="116"/>
      <c r="F3568" s="88"/>
      <c r="IM3568"/>
      <c r="IN3568"/>
      <c r="IO3568"/>
      <c r="IP3568"/>
      <c r="IQ3568"/>
    </row>
    <row r="3569" s="33" customFormat="1" ht="15.75" customHeight="1" spans="1:251">
      <c r="A3569" s="151"/>
      <c r="C3569" s="121"/>
      <c r="D3569" s="116"/>
      <c r="E3569" s="116"/>
      <c r="F3569" s="88"/>
      <c r="IM3569"/>
      <c r="IN3569"/>
      <c r="IO3569"/>
      <c r="IP3569"/>
      <c r="IQ3569"/>
    </row>
    <row r="3570" s="33" customFormat="1" ht="15.75" customHeight="1" spans="1:251">
      <c r="A3570" s="151"/>
      <c r="C3570" s="121"/>
      <c r="D3570" s="116"/>
      <c r="E3570" s="116"/>
      <c r="F3570" s="88"/>
      <c r="IM3570"/>
      <c r="IN3570"/>
      <c r="IO3570"/>
      <c r="IP3570"/>
      <c r="IQ3570"/>
    </row>
    <row r="3571" s="33" customFormat="1" ht="15.75" customHeight="1" spans="1:251">
      <c r="A3571" s="151"/>
      <c r="C3571" s="121"/>
      <c r="D3571" s="116"/>
      <c r="E3571" s="116"/>
      <c r="F3571" s="88"/>
      <c r="IM3571"/>
      <c r="IN3571"/>
      <c r="IO3571"/>
      <c r="IP3571"/>
      <c r="IQ3571"/>
    </row>
    <row r="3572" s="33" customFormat="1" ht="15.75" customHeight="1" spans="1:251">
      <c r="A3572" s="151"/>
      <c r="C3572" s="121"/>
      <c r="D3572" s="116"/>
      <c r="E3572" s="116"/>
      <c r="F3572" s="88"/>
      <c r="IM3572"/>
      <c r="IN3572"/>
      <c r="IO3572"/>
      <c r="IP3572"/>
      <c r="IQ3572"/>
    </row>
    <row r="3573" s="33" customFormat="1" ht="15.75" customHeight="1" spans="1:251">
      <c r="A3573" s="151"/>
      <c r="C3573" s="121"/>
      <c r="D3573" s="116"/>
      <c r="E3573" s="116"/>
      <c r="F3573" s="88"/>
      <c r="IM3573"/>
      <c r="IN3573"/>
      <c r="IO3573"/>
      <c r="IP3573"/>
      <c r="IQ3573"/>
    </row>
    <row r="3574" s="33" customFormat="1" ht="15.75" customHeight="1" spans="1:251">
      <c r="A3574" s="151"/>
      <c r="C3574" s="121"/>
      <c r="D3574" s="116"/>
      <c r="E3574" s="116"/>
      <c r="F3574" s="88"/>
      <c r="IM3574"/>
      <c r="IN3574"/>
      <c r="IO3574"/>
      <c r="IP3574"/>
      <c r="IQ3574"/>
    </row>
    <row r="3575" s="33" customFormat="1" ht="15.75" customHeight="1" spans="1:251">
      <c r="A3575" s="151"/>
      <c r="C3575" s="121"/>
      <c r="D3575" s="116"/>
      <c r="E3575" s="116"/>
      <c r="F3575" s="88"/>
      <c r="IM3575"/>
      <c r="IN3575"/>
      <c r="IO3575"/>
      <c r="IP3575"/>
      <c r="IQ3575"/>
    </row>
    <row r="3576" s="33" customFormat="1" ht="15.75" customHeight="1" spans="1:251">
      <c r="A3576" s="151"/>
      <c r="C3576" s="121"/>
      <c r="D3576" s="116"/>
      <c r="E3576" s="116"/>
      <c r="F3576" s="88"/>
      <c r="IM3576"/>
      <c r="IN3576"/>
      <c r="IO3576"/>
      <c r="IP3576"/>
      <c r="IQ3576"/>
    </row>
    <row r="3577" s="33" customFormat="1" ht="15.75" customHeight="1" spans="1:251">
      <c r="A3577" s="151"/>
      <c r="C3577" s="121"/>
      <c r="D3577" s="116"/>
      <c r="E3577" s="116"/>
      <c r="F3577" s="88"/>
      <c r="IM3577"/>
      <c r="IN3577"/>
      <c r="IO3577"/>
      <c r="IP3577"/>
      <c r="IQ3577"/>
    </row>
    <row r="3578" s="33" customFormat="1" ht="15.75" customHeight="1" spans="1:251">
      <c r="A3578" s="151"/>
      <c r="C3578" s="121"/>
      <c r="D3578" s="116"/>
      <c r="E3578" s="116"/>
      <c r="F3578" s="88"/>
      <c r="IM3578"/>
      <c r="IN3578"/>
      <c r="IO3578"/>
      <c r="IP3578"/>
      <c r="IQ3578"/>
    </row>
    <row r="3579" s="33" customFormat="1" ht="15.75" customHeight="1" spans="1:251">
      <c r="A3579" s="151"/>
      <c r="C3579" s="121"/>
      <c r="D3579" s="116"/>
      <c r="E3579" s="116"/>
      <c r="F3579" s="88"/>
      <c r="IM3579"/>
      <c r="IN3579"/>
      <c r="IO3579"/>
      <c r="IP3579"/>
      <c r="IQ3579"/>
    </row>
    <row r="3580" s="33" customFormat="1" ht="15.75" customHeight="1" spans="1:251">
      <c r="A3580" s="151"/>
      <c r="C3580" s="121"/>
      <c r="D3580" s="116"/>
      <c r="E3580" s="116"/>
      <c r="F3580" s="88"/>
      <c r="IM3580"/>
      <c r="IN3580"/>
      <c r="IO3580"/>
      <c r="IP3580"/>
      <c r="IQ3580"/>
    </row>
    <row r="3581" s="33" customFormat="1" ht="15.75" customHeight="1" spans="1:251">
      <c r="A3581" s="151"/>
      <c r="C3581" s="121"/>
      <c r="D3581" s="116"/>
      <c r="E3581" s="116"/>
      <c r="F3581" s="88"/>
      <c r="IM3581"/>
      <c r="IN3581"/>
      <c r="IO3581"/>
      <c r="IP3581"/>
      <c r="IQ3581"/>
    </row>
    <row r="3582" s="33" customFormat="1" ht="15.75" customHeight="1" spans="1:251">
      <c r="A3582" s="151"/>
      <c r="C3582" s="121"/>
      <c r="D3582" s="116"/>
      <c r="E3582" s="116"/>
      <c r="F3582" s="88"/>
      <c r="IM3582"/>
      <c r="IN3582"/>
      <c r="IO3582"/>
      <c r="IP3582"/>
      <c r="IQ3582"/>
    </row>
    <row r="3583" s="33" customFormat="1" ht="15.75" customHeight="1" spans="1:251">
      <c r="A3583" s="151"/>
      <c r="C3583" s="121"/>
      <c r="D3583" s="116"/>
      <c r="E3583" s="116"/>
      <c r="F3583" s="88"/>
      <c r="IM3583"/>
      <c r="IN3583"/>
      <c r="IO3583"/>
      <c r="IP3583"/>
      <c r="IQ3583"/>
    </row>
    <row r="3584" s="33" customFormat="1" ht="15.75" customHeight="1" spans="1:251">
      <c r="A3584" s="151"/>
      <c r="C3584" s="121"/>
      <c r="D3584" s="116"/>
      <c r="E3584" s="116"/>
      <c r="F3584" s="88"/>
      <c r="IM3584"/>
      <c r="IN3584"/>
      <c r="IO3584"/>
      <c r="IP3584"/>
      <c r="IQ3584"/>
    </row>
    <row r="3585" s="33" customFormat="1" ht="15.75" customHeight="1" spans="1:251">
      <c r="A3585" s="151"/>
      <c r="C3585" s="121"/>
      <c r="D3585" s="116"/>
      <c r="E3585" s="116"/>
      <c r="F3585" s="88"/>
      <c r="IM3585"/>
      <c r="IN3585"/>
      <c r="IO3585"/>
      <c r="IP3585"/>
      <c r="IQ3585"/>
    </row>
    <row r="3586" s="33" customFormat="1" ht="15.75" customHeight="1" spans="1:251">
      <c r="A3586" s="151"/>
      <c r="C3586" s="121"/>
      <c r="D3586" s="116"/>
      <c r="E3586" s="116"/>
      <c r="F3586" s="88"/>
      <c r="IM3586"/>
      <c r="IN3586"/>
      <c r="IO3586"/>
      <c r="IP3586"/>
      <c r="IQ3586"/>
    </row>
    <row r="3587" s="33" customFormat="1" ht="15.75" customHeight="1" spans="1:251">
      <c r="A3587" s="151"/>
      <c r="C3587" s="121"/>
      <c r="D3587" s="116"/>
      <c r="E3587" s="116"/>
      <c r="F3587" s="88"/>
      <c r="IM3587"/>
      <c r="IN3587"/>
      <c r="IO3587"/>
      <c r="IP3587"/>
      <c r="IQ3587"/>
    </row>
    <row r="3588" s="33" customFormat="1" ht="15.75" customHeight="1" spans="1:251">
      <c r="A3588" s="151"/>
      <c r="C3588" s="121"/>
      <c r="D3588" s="116"/>
      <c r="E3588" s="116"/>
      <c r="F3588" s="88"/>
      <c r="IM3588"/>
      <c r="IN3588"/>
      <c r="IO3588"/>
      <c r="IP3588"/>
      <c r="IQ3588"/>
    </row>
    <row r="3589" s="33" customFormat="1" ht="15.75" customHeight="1" spans="1:251">
      <c r="A3589" s="151"/>
      <c r="C3589" s="121"/>
      <c r="D3589" s="116"/>
      <c r="E3589" s="116"/>
      <c r="F3589" s="88"/>
      <c r="IM3589"/>
      <c r="IN3589"/>
      <c r="IO3589"/>
      <c r="IP3589"/>
      <c r="IQ3589"/>
    </row>
    <row r="3590" s="33" customFormat="1" ht="15.75" customHeight="1" spans="1:251">
      <c r="A3590" s="151"/>
      <c r="C3590" s="121"/>
      <c r="D3590" s="116"/>
      <c r="E3590" s="116"/>
      <c r="F3590" s="88"/>
      <c r="IM3590"/>
      <c r="IN3590"/>
      <c r="IO3590"/>
      <c r="IP3590"/>
      <c r="IQ3590"/>
    </row>
    <row r="3591" s="33" customFormat="1" ht="15.75" customHeight="1" spans="1:251">
      <c r="A3591" s="151"/>
      <c r="C3591" s="121"/>
      <c r="D3591" s="116"/>
      <c r="E3591" s="116"/>
      <c r="F3591" s="88"/>
      <c r="IM3591"/>
      <c r="IN3591"/>
      <c r="IO3591"/>
      <c r="IP3591"/>
      <c r="IQ3591"/>
    </row>
    <row r="3592" s="33" customFormat="1" ht="15.75" customHeight="1" spans="1:251">
      <c r="A3592" s="151"/>
      <c r="C3592" s="121"/>
      <c r="D3592" s="116"/>
      <c r="E3592" s="116"/>
      <c r="F3592" s="88"/>
      <c r="IM3592"/>
      <c r="IN3592"/>
      <c r="IO3592"/>
      <c r="IP3592"/>
      <c r="IQ3592"/>
    </row>
    <row r="3593" s="33" customFormat="1" ht="15.75" customHeight="1" spans="1:251">
      <c r="A3593" s="151"/>
      <c r="C3593" s="121"/>
      <c r="D3593" s="116"/>
      <c r="E3593" s="116"/>
      <c r="F3593" s="88"/>
      <c r="IM3593"/>
      <c r="IN3593"/>
      <c r="IO3593"/>
      <c r="IP3593"/>
      <c r="IQ3593"/>
    </row>
    <row r="3594" s="33" customFormat="1" ht="15.75" customHeight="1" spans="1:251">
      <c r="A3594" s="151"/>
      <c r="C3594" s="121"/>
      <c r="D3594" s="116"/>
      <c r="E3594" s="116"/>
      <c r="F3594" s="88"/>
      <c r="IM3594"/>
      <c r="IN3594"/>
      <c r="IO3594"/>
      <c r="IP3594"/>
      <c r="IQ3594"/>
    </row>
    <row r="3595" s="33" customFormat="1" ht="15.75" customHeight="1" spans="1:251">
      <c r="A3595" s="151"/>
      <c r="C3595" s="121"/>
      <c r="D3595" s="116"/>
      <c r="E3595" s="116"/>
      <c r="F3595" s="88"/>
      <c r="IM3595"/>
      <c r="IN3595"/>
      <c r="IO3595"/>
      <c r="IP3595"/>
      <c r="IQ3595"/>
    </row>
    <row r="3596" s="33" customFormat="1" ht="15.75" customHeight="1" spans="1:251">
      <c r="A3596" s="151"/>
      <c r="C3596" s="121"/>
      <c r="D3596" s="116"/>
      <c r="E3596" s="116"/>
      <c r="F3596" s="88"/>
      <c r="IM3596"/>
      <c r="IN3596"/>
      <c r="IO3596"/>
      <c r="IP3596"/>
      <c r="IQ3596"/>
    </row>
    <row r="3597" s="33" customFormat="1" ht="15.75" customHeight="1" spans="1:251">
      <c r="A3597" s="151"/>
      <c r="C3597" s="121"/>
      <c r="D3597" s="116"/>
      <c r="E3597" s="116"/>
      <c r="F3597" s="88"/>
      <c r="IM3597"/>
      <c r="IN3597"/>
      <c r="IO3597"/>
      <c r="IP3597"/>
      <c r="IQ3597"/>
    </row>
    <row r="3598" s="33" customFormat="1" ht="15.75" customHeight="1" spans="1:251">
      <c r="A3598" s="151"/>
      <c r="C3598" s="121"/>
      <c r="D3598" s="116"/>
      <c r="E3598" s="116"/>
      <c r="F3598" s="88"/>
      <c r="IM3598"/>
      <c r="IN3598"/>
      <c r="IO3598"/>
      <c r="IP3598"/>
      <c r="IQ3598"/>
    </row>
    <row r="3599" s="33" customFormat="1" ht="15.75" customHeight="1" spans="1:251">
      <c r="A3599" s="151"/>
      <c r="C3599" s="121"/>
      <c r="D3599" s="116"/>
      <c r="E3599" s="116"/>
      <c r="F3599" s="88"/>
      <c r="IM3599"/>
      <c r="IN3599"/>
      <c r="IO3599"/>
      <c r="IP3599"/>
      <c r="IQ3599"/>
    </row>
    <row r="3600" s="33" customFormat="1" ht="15.75" customHeight="1" spans="1:251">
      <c r="A3600" s="151"/>
      <c r="C3600" s="121"/>
      <c r="D3600" s="116"/>
      <c r="E3600" s="116"/>
      <c r="F3600" s="88"/>
      <c r="IM3600"/>
      <c r="IN3600"/>
      <c r="IO3600"/>
      <c r="IP3600"/>
      <c r="IQ3600"/>
    </row>
    <row r="3601" s="33" customFormat="1" ht="15.75" customHeight="1" spans="1:251">
      <c r="A3601" s="151"/>
      <c r="C3601" s="121"/>
      <c r="D3601" s="116"/>
      <c r="E3601" s="116"/>
      <c r="F3601" s="88"/>
      <c r="IM3601"/>
      <c r="IN3601"/>
      <c r="IO3601"/>
      <c r="IP3601"/>
      <c r="IQ3601"/>
    </row>
    <row r="3602" s="33" customFormat="1" ht="15.75" customHeight="1" spans="1:251">
      <c r="A3602" s="151"/>
      <c r="C3602" s="121"/>
      <c r="D3602" s="116"/>
      <c r="E3602" s="116"/>
      <c r="F3602" s="88"/>
      <c r="IM3602"/>
      <c r="IN3602"/>
      <c r="IO3602"/>
      <c r="IP3602"/>
      <c r="IQ3602"/>
    </row>
    <row r="3603" s="33" customFormat="1" ht="15.75" customHeight="1" spans="1:251">
      <c r="A3603" s="151"/>
      <c r="C3603" s="121"/>
      <c r="D3603" s="116"/>
      <c r="E3603" s="116"/>
      <c r="F3603" s="88"/>
      <c r="IM3603"/>
      <c r="IN3603"/>
      <c r="IO3603"/>
      <c r="IP3603"/>
      <c r="IQ3603"/>
    </row>
    <row r="3604" s="33" customFormat="1" ht="15.75" customHeight="1" spans="1:251">
      <c r="A3604" s="151"/>
      <c r="C3604" s="121"/>
      <c r="D3604" s="116"/>
      <c r="E3604" s="116"/>
      <c r="F3604" s="88"/>
      <c r="IM3604"/>
      <c r="IN3604"/>
      <c r="IO3604"/>
      <c r="IP3604"/>
      <c r="IQ3604"/>
    </row>
    <row r="3605" s="33" customFormat="1" ht="15.75" customHeight="1" spans="1:251">
      <c r="A3605" s="151"/>
      <c r="C3605" s="121"/>
      <c r="D3605" s="116"/>
      <c r="E3605" s="116"/>
      <c r="F3605" s="88"/>
      <c r="IM3605"/>
      <c r="IN3605"/>
      <c r="IO3605"/>
      <c r="IP3605"/>
      <c r="IQ3605"/>
    </row>
    <row r="3606" s="33" customFormat="1" ht="15.75" customHeight="1" spans="1:251">
      <c r="A3606" s="151"/>
      <c r="C3606" s="121"/>
      <c r="D3606" s="116"/>
      <c r="E3606" s="116"/>
      <c r="F3606" s="88"/>
      <c r="IM3606"/>
      <c r="IN3606"/>
      <c r="IO3606"/>
      <c r="IP3606"/>
      <c r="IQ3606"/>
    </row>
    <row r="3607" s="33" customFormat="1" ht="15.75" customHeight="1" spans="1:251">
      <c r="A3607" s="151"/>
      <c r="C3607" s="121"/>
      <c r="D3607" s="116"/>
      <c r="E3607" s="116"/>
      <c r="F3607" s="88"/>
      <c r="IM3607"/>
      <c r="IN3607"/>
      <c r="IO3607"/>
      <c r="IP3607"/>
      <c r="IQ3607"/>
    </row>
    <row r="3608" s="33" customFormat="1" ht="15.75" customHeight="1" spans="1:251">
      <c r="A3608" s="151"/>
      <c r="C3608" s="121"/>
      <c r="D3608" s="116"/>
      <c r="E3608" s="116"/>
      <c r="F3608" s="88"/>
      <c r="IM3608"/>
      <c r="IN3608"/>
      <c r="IO3608"/>
      <c r="IP3608"/>
      <c r="IQ3608"/>
    </row>
    <row r="3609" s="33" customFormat="1" ht="15.75" customHeight="1" spans="1:251">
      <c r="A3609" s="151"/>
      <c r="C3609" s="121"/>
      <c r="D3609" s="116"/>
      <c r="E3609" s="116"/>
      <c r="F3609" s="88"/>
      <c r="IM3609"/>
      <c r="IN3609"/>
      <c r="IO3609"/>
      <c r="IP3609"/>
      <c r="IQ3609"/>
    </row>
    <row r="3610" s="33" customFormat="1" ht="15.75" customHeight="1" spans="1:251">
      <c r="A3610" s="151"/>
      <c r="C3610" s="121"/>
      <c r="D3610" s="116"/>
      <c r="E3610" s="116"/>
      <c r="F3610" s="88"/>
      <c r="IM3610"/>
      <c r="IN3610"/>
      <c r="IO3610"/>
      <c r="IP3610"/>
      <c r="IQ3610"/>
    </row>
    <row r="3611" s="33" customFormat="1" ht="15.75" customHeight="1" spans="1:251">
      <c r="A3611" s="151"/>
      <c r="C3611" s="121"/>
      <c r="D3611" s="116"/>
      <c r="E3611" s="116"/>
      <c r="F3611" s="88"/>
      <c r="IM3611"/>
      <c r="IN3611"/>
      <c r="IO3611"/>
      <c r="IP3611"/>
      <c r="IQ3611"/>
    </row>
    <row r="3612" s="33" customFormat="1" ht="15.75" customHeight="1" spans="1:251">
      <c r="A3612" s="151"/>
      <c r="C3612" s="121"/>
      <c r="D3612" s="116"/>
      <c r="E3612" s="116"/>
      <c r="F3612" s="88"/>
      <c r="IM3612"/>
      <c r="IN3612"/>
      <c r="IO3612"/>
      <c r="IP3612"/>
      <c r="IQ3612"/>
    </row>
    <row r="3613" s="33" customFormat="1" ht="15.75" customHeight="1" spans="1:251">
      <c r="A3613" s="151"/>
      <c r="C3613" s="121"/>
      <c r="D3613" s="116"/>
      <c r="E3613" s="116"/>
      <c r="F3613" s="88"/>
      <c r="IM3613"/>
      <c r="IN3613"/>
      <c r="IO3613"/>
      <c r="IP3613"/>
      <c r="IQ3613"/>
    </row>
    <row r="3614" s="33" customFormat="1" ht="15.75" customHeight="1" spans="1:251">
      <c r="A3614" s="151"/>
      <c r="C3614" s="121"/>
      <c r="D3614" s="116"/>
      <c r="E3614" s="116"/>
      <c r="F3614" s="88"/>
      <c r="IM3614"/>
      <c r="IN3614"/>
      <c r="IO3614"/>
      <c r="IP3614"/>
      <c r="IQ3614"/>
    </row>
    <row r="3615" s="33" customFormat="1" ht="15.75" customHeight="1" spans="1:251">
      <c r="A3615" s="151"/>
      <c r="C3615" s="121"/>
      <c r="D3615" s="116"/>
      <c r="E3615" s="116"/>
      <c r="F3615" s="88"/>
      <c r="IM3615"/>
      <c r="IN3615"/>
      <c r="IO3615"/>
      <c r="IP3615"/>
      <c r="IQ3615"/>
    </row>
    <row r="3616" s="33" customFormat="1" ht="15.75" customHeight="1" spans="1:251">
      <c r="A3616" s="151"/>
      <c r="C3616" s="121"/>
      <c r="D3616" s="116"/>
      <c r="E3616" s="116"/>
      <c r="F3616" s="88"/>
      <c r="IM3616"/>
      <c r="IN3616"/>
      <c r="IO3616"/>
      <c r="IP3616"/>
      <c r="IQ3616"/>
    </row>
    <row r="3617" s="33" customFormat="1" ht="15.75" customHeight="1" spans="1:251">
      <c r="A3617" s="151"/>
      <c r="C3617" s="121"/>
      <c r="D3617" s="116"/>
      <c r="E3617" s="116"/>
      <c r="F3617" s="88"/>
      <c r="IM3617"/>
      <c r="IN3617"/>
      <c r="IO3617"/>
      <c r="IP3617"/>
      <c r="IQ3617"/>
    </row>
    <row r="3618" s="33" customFormat="1" ht="15.75" customHeight="1" spans="1:251">
      <c r="A3618" s="151"/>
      <c r="C3618" s="121"/>
      <c r="D3618" s="116"/>
      <c r="E3618" s="116"/>
      <c r="F3618" s="88"/>
      <c r="IM3618"/>
      <c r="IN3618"/>
      <c r="IO3618"/>
      <c r="IP3618"/>
      <c r="IQ3618"/>
    </row>
    <row r="3619" s="33" customFormat="1" ht="15.75" customHeight="1" spans="1:251">
      <c r="A3619" s="151"/>
      <c r="C3619" s="121"/>
      <c r="D3619" s="116"/>
      <c r="E3619" s="116"/>
      <c r="F3619" s="88"/>
      <c r="IM3619"/>
      <c r="IN3619"/>
      <c r="IO3619"/>
      <c r="IP3619"/>
      <c r="IQ3619"/>
    </row>
    <row r="3620" s="33" customFormat="1" ht="15.75" customHeight="1" spans="1:251">
      <c r="A3620" s="151"/>
      <c r="C3620" s="121"/>
      <c r="D3620" s="116"/>
      <c r="E3620" s="116"/>
      <c r="F3620" s="88"/>
      <c r="IM3620"/>
      <c r="IN3620"/>
      <c r="IO3620"/>
      <c r="IP3620"/>
      <c r="IQ3620"/>
    </row>
    <row r="3621" s="33" customFormat="1" ht="15.75" customHeight="1" spans="1:251">
      <c r="A3621" s="151"/>
      <c r="C3621" s="121"/>
      <c r="D3621" s="116"/>
      <c r="E3621" s="116"/>
      <c r="F3621" s="88"/>
      <c r="IM3621"/>
      <c r="IN3621"/>
      <c r="IO3621"/>
      <c r="IP3621"/>
      <c r="IQ3621"/>
    </row>
    <row r="3622" s="33" customFormat="1" ht="15.75" customHeight="1" spans="1:251">
      <c r="A3622" s="151"/>
      <c r="C3622" s="121"/>
      <c r="D3622" s="116"/>
      <c r="E3622" s="116"/>
      <c r="F3622" s="88"/>
      <c r="IM3622"/>
      <c r="IN3622"/>
      <c r="IO3622"/>
      <c r="IP3622"/>
      <c r="IQ3622"/>
    </row>
    <row r="3623" s="33" customFormat="1" ht="15.75" customHeight="1" spans="1:251">
      <c r="A3623" s="151"/>
      <c r="C3623" s="121"/>
      <c r="D3623" s="116"/>
      <c r="E3623" s="116"/>
      <c r="F3623" s="88"/>
      <c r="IM3623"/>
      <c r="IN3623"/>
      <c r="IO3623"/>
      <c r="IP3623"/>
      <c r="IQ3623"/>
    </row>
    <row r="3624" s="33" customFormat="1" ht="15.75" customHeight="1" spans="1:251">
      <c r="A3624" s="151"/>
      <c r="C3624" s="121"/>
      <c r="D3624" s="116"/>
      <c r="E3624" s="116"/>
      <c r="F3624" s="88"/>
      <c r="IM3624"/>
      <c r="IN3624"/>
      <c r="IO3624"/>
      <c r="IP3624"/>
      <c r="IQ3624"/>
    </row>
    <row r="3625" s="33" customFormat="1" ht="15.75" customHeight="1" spans="1:251">
      <c r="A3625" s="151"/>
      <c r="C3625" s="121"/>
      <c r="D3625" s="116"/>
      <c r="E3625" s="116"/>
      <c r="F3625" s="88"/>
      <c r="IM3625"/>
      <c r="IN3625"/>
      <c r="IO3625"/>
      <c r="IP3625"/>
      <c r="IQ3625"/>
    </row>
    <row r="3626" s="33" customFormat="1" ht="15.75" customHeight="1" spans="1:251">
      <c r="A3626" s="151"/>
      <c r="C3626" s="121"/>
      <c r="D3626" s="116"/>
      <c r="E3626" s="116"/>
      <c r="F3626" s="88"/>
      <c r="IM3626"/>
      <c r="IN3626"/>
      <c r="IO3626"/>
      <c r="IP3626"/>
      <c r="IQ3626"/>
    </row>
    <row r="3627" s="33" customFormat="1" ht="15.75" customHeight="1" spans="1:251">
      <c r="A3627" s="151"/>
      <c r="C3627" s="121"/>
      <c r="D3627" s="116"/>
      <c r="E3627" s="116"/>
      <c r="F3627" s="88"/>
      <c r="IM3627"/>
      <c r="IN3627"/>
      <c r="IO3627"/>
      <c r="IP3627"/>
      <c r="IQ3627"/>
    </row>
    <row r="3628" s="33" customFormat="1" ht="15.75" customHeight="1" spans="1:251">
      <c r="A3628" s="151"/>
      <c r="C3628" s="121"/>
      <c r="D3628" s="116"/>
      <c r="E3628" s="116"/>
      <c r="F3628" s="88"/>
      <c r="IM3628"/>
      <c r="IN3628"/>
      <c r="IO3628"/>
      <c r="IP3628"/>
      <c r="IQ3628"/>
    </row>
    <row r="3629" s="33" customFormat="1" ht="15.75" customHeight="1" spans="1:251">
      <c r="A3629" s="151"/>
      <c r="C3629" s="121"/>
      <c r="D3629" s="116"/>
      <c r="E3629" s="116"/>
      <c r="F3629" s="88"/>
      <c r="IM3629"/>
      <c r="IN3629"/>
      <c r="IO3629"/>
      <c r="IP3629"/>
      <c r="IQ3629"/>
    </row>
    <row r="3630" s="33" customFormat="1" ht="15.75" customHeight="1" spans="1:251">
      <c r="A3630" s="151"/>
      <c r="C3630" s="121"/>
      <c r="D3630" s="116"/>
      <c r="E3630" s="116"/>
      <c r="F3630" s="88"/>
      <c r="IM3630"/>
      <c r="IN3630"/>
      <c r="IO3630"/>
      <c r="IP3630"/>
      <c r="IQ3630"/>
    </row>
    <row r="3631" s="33" customFormat="1" ht="15.75" customHeight="1" spans="1:251">
      <c r="A3631" s="151"/>
      <c r="C3631" s="121"/>
      <c r="D3631" s="116"/>
      <c r="E3631" s="116"/>
      <c r="F3631" s="88"/>
      <c r="IM3631"/>
      <c r="IN3631"/>
      <c r="IO3631"/>
      <c r="IP3631"/>
      <c r="IQ3631"/>
    </row>
    <row r="3632" s="33" customFormat="1" ht="15.75" customHeight="1" spans="1:251">
      <c r="A3632" s="151"/>
      <c r="C3632" s="121"/>
      <c r="D3632" s="116"/>
      <c r="E3632" s="116"/>
      <c r="F3632" s="88"/>
      <c r="IM3632"/>
      <c r="IN3632"/>
      <c r="IO3632"/>
      <c r="IP3632"/>
      <c r="IQ3632"/>
    </row>
    <row r="3633" s="33" customFormat="1" ht="15.75" customHeight="1" spans="1:251">
      <c r="A3633" s="151"/>
      <c r="C3633" s="121"/>
      <c r="D3633" s="116"/>
      <c r="E3633" s="116"/>
      <c r="F3633" s="88"/>
      <c r="IM3633"/>
      <c r="IN3633"/>
      <c r="IO3633"/>
      <c r="IP3633"/>
      <c r="IQ3633"/>
    </row>
    <row r="3634" s="33" customFormat="1" ht="15.75" customHeight="1" spans="1:251">
      <c r="A3634" s="151"/>
      <c r="C3634" s="121"/>
      <c r="D3634" s="116"/>
      <c r="E3634" s="116"/>
      <c r="F3634" s="88"/>
      <c r="IM3634"/>
      <c r="IN3634"/>
      <c r="IO3634"/>
      <c r="IP3634"/>
      <c r="IQ3634"/>
    </row>
    <row r="3635" s="33" customFormat="1" ht="15.75" customHeight="1" spans="1:251">
      <c r="A3635" s="151"/>
      <c r="C3635" s="121"/>
      <c r="D3635" s="116"/>
      <c r="E3635" s="116"/>
      <c r="F3635" s="88"/>
      <c r="IM3635"/>
      <c r="IN3635"/>
      <c r="IO3635"/>
      <c r="IP3635"/>
      <c r="IQ3635"/>
    </row>
    <row r="3636" s="33" customFormat="1" ht="15.75" customHeight="1" spans="1:251">
      <c r="A3636" s="151"/>
      <c r="C3636" s="121"/>
      <c r="D3636" s="116"/>
      <c r="E3636" s="116"/>
      <c r="F3636" s="88"/>
      <c r="IM3636"/>
      <c r="IN3636"/>
      <c r="IO3636"/>
      <c r="IP3636"/>
      <c r="IQ3636"/>
    </row>
    <row r="3637" s="33" customFormat="1" ht="15.75" customHeight="1" spans="1:251">
      <c r="A3637" s="151"/>
      <c r="C3637" s="121"/>
      <c r="D3637" s="116"/>
      <c r="E3637" s="116"/>
      <c r="F3637" s="88"/>
      <c r="IM3637"/>
      <c r="IN3637"/>
      <c r="IO3637"/>
      <c r="IP3637"/>
      <c r="IQ3637"/>
    </row>
    <row r="3638" s="33" customFormat="1" ht="15.75" customHeight="1" spans="1:251">
      <c r="A3638" s="151"/>
      <c r="C3638" s="121"/>
      <c r="D3638" s="116"/>
      <c r="E3638" s="116"/>
      <c r="F3638" s="88"/>
      <c r="IM3638"/>
      <c r="IN3638"/>
      <c r="IO3638"/>
      <c r="IP3638"/>
      <c r="IQ3638"/>
    </row>
    <row r="3639" s="33" customFormat="1" ht="15.75" customHeight="1" spans="1:251">
      <c r="A3639" s="151"/>
      <c r="C3639" s="121"/>
      <c r="D3639" s="116"/>
      <c r="E3639" s="116"/>
      <c r="F3639" s="88"/>
      <c r="IM3639"/>
      <c r="IN3639"/>
      <c r="IO3639"/>
      <c r="IP3639"/>
      <c r="IQ3639"/>
    </row>
    <row r="3640" s="33" customFormat="1" ht="15.75" customHeight="1" spans="1:251">
      <c r="A3640" s="151"/>
      <c r="C3640" s="121"/>
      <c r="D3640" s="116"/>
      <c r="E3640" s="116"/>
      <c r="F3640" s="88"/>
      <c r="IM3640"/>
      <c r="IN3640"/>
      <c r="IO3640"/>
      <c r="IP3640"/>
      <c r="IQ3640"/>
    </row>
    <row r="3641" s="33" customFormat="1" ht="15.75" customHeight="1" spans="1:251">
      <c r="A3641" s="151"/>
      <c r="C3641" s="121"/>
      <c r="D3641" s="116"/>
      <c r="E3641" s="116"/>
      <c r="F3641" s="88"/>
      <c r="IM3641"/>
      <c r="IN3641"/>
      <c r="IO3641"/>
      <c r="IP3641"/>
      <c r="IQ3641"/>
    </row>
    <row r="3642" s="33" customFormat="1" ht="15.75" customHeight="1" spans="1:251">
      <c r="A3642" s="151"/>
      <c r="C3642" s="121"/>
      <c r="D3642" s="116"/>
      <c r="E3642" s="116"/>
      <c r="F3642" s="88"/>
      <c r="IM3642"/>
      <c r="IN3642"/>
      <c r="IO3642"/>
      <c r="IP3642"/>
      <c r="IQ3642"/>
    </row>
    <row r="3643" s="33" customFormat="1" ht="15.75" customHeight="1" spans="1:251">
      <c r="A3643" s="151"/>
      <c r="C3643" s="121"/>
      <c r="D3643" s="116"/>
      <c r="E3643" s="116"/>
      <c r="F3643" s="88"/>
      <c r="IM3643"/>
      <c r="IN3643"/>
      <c r="IO3643"/>
      <c r="IP3643"/>
      <c r="IQ3643"/>
    </row>
    <row r="3644" s="33" customFormat="1" ht="15.75" customHeight="1" spans="1:251">
      <c r="A3644" s="151"/>
      <c r="C3644" s="121"/>
      <c r="D3644" s="116"/>
      <c r="E3644" s="116"/>
      <c r="F3644" s="88"/>
      <c r="IM3644"/>
      <c r="IN3644"/>
      <c r="IO3644"/>
      <c r="IP3644"/>
      <c r="IQ3644"/>
    </row>
    <row r="3645" s="33" customFormat="1" ht="15.75" customHeight="1" spans="1:251">
      <c r="A3645" s="151"/>
      <c r="C3645" s="121"/>
      <c r="D3645" s="116"/>
      <c r="E3645" s="116"/>
      <c r="F3645" s="88"/>
      <c r="IM3645"/>
      <c r="IN3645"/>
      <c r="IO3645"/>
      <c r="IP3645"/>
      <c r="IQ3645"/>
    </row>
    <row r="3646" s="33" customFormat="1" ht="15.75" customHeight="1" spans="1:251">
      <c r="A3646" s="151"/>
      <c r="C3646" s="121"/>
      <c r="D3646" s="116"/>
      <c r="E3646" s="116"/>
      <c r="F3646" s="88"/>
      <c r="IM3646"/>
      <c r="IN3646"/>
      <c r="IO3646"/>
      <c r="IP3646"/>
      <c r="IQ3646"/>
    </row>
    <row r="3647" s="33" customFormat="1" ht="15.75" customHeight="1" spans="1:251">
      <c r="A3647" s="151"/>
      <c r="C3647" s="121"/>
      <c r="D3647" s="116"/>
      <c r="E3647" s="116"/>
      <c r="F3647" s="88"/>
      <c r="IM3647"/>
      <c r="IN3647"/>
      <c r="IO3647"/>
      <c r="IP3647"/>
      <c r="IQ3647"/>
    </row>
    <row r="3648" s="33" customFormat="1" ht="15.75" customHeight="1" spans="1:251">
      <c r="A3648" s="151"/>
      <c r="C3648" s="121"/>
      <c r="D3648" s="116"/>
      <c r="E3648" s="116"/>
      <c r="F3648" s="88"/>
      <c r="IM3648"/>
      <c r="IN3648"/>
      <c r="IO3648"/>
      <c r="IP3648"/>
      <c r="IQ3648"/>
    </row>
    <row r="3649" s="33" customFormat="1" ht="15.75" customHeight="1" spans="1:251">
      <c r="A3649" s="151"/>
      <c r="C3649" s="121"/>
      <c r="D3649" s="116"/>
      <c r="E3649" s="116"/>
      <c r="F3649" s="88"/>
      <c r="IM3649"/>
      <c r="IN3649"/>
      <c r="IO3649"/>
      <c r="IP3649"/>
      <c r="IQ3649"/>
    </row>
    <row r="3650" s="33" customFormat="1" ht="15.75" customHeight="1" spans="1:251">
      <c r="A3650" s="151"/>
      <c r="C3650" s="121"/>
      <c r="D3650" s="116"/>
      <c r="E3650" s="116"/>
      <c r="F3650" s="88"/>
      <c r="IM3650"/>
      <c r="IN3650"/>
      <c r="IO3650"/>
      <c r="IP3650"/>
      <c r="IQ3650"/>
    </row>
    <row r="3651" s="33" customFormat="1" ht="15.75" customHeight="1" spans="1:251">
      <c r="A3651" s="151"/>
      <c r="C3651" s="121"/>
      <c r="D3651" s="116"/>
      <c r="E3651" s="116"/>
      <c r="F3651" s="88"/>
      <c r="IM3651"/>
      <c r="IN3651"/>
      <c r="IO3651"/>
      <c r="IP3651"/>
      <c r="IQ3651"/>
    </row>
    <row r="3652" s="33" customFormat="1" ht="15.75" customHeight="1" spans="1:251">
      <c r="A3652" s="151"/>
      <c r="C3652" s="121"/>
      <c r="D3652" s="116"/>
      <c r="E3652" s="116"/>
      <c r="F3652" s="88"/>
      <c r="IM3652"/>
      <c r="IN3652"/>
      <c r="IO3652"/>
      <c r="IP3652"/>
      <c r="IQ3652"/>
    </row>
    <row r="3653" s="33" customFormat="1" ht="15.75" customHeight="1" spans="1:251">
      <c r="A3653" s="151"/>
      <c r="C3653" s="121"/>
      <c r="D3653" s="116"/>
      <c r="E3653" s="116"/>
      <c r="F3653" s="88"/>
      <c r="IM3653"/>
      <c r="IN3653"/>
      <c r="IO3653"/>
      <c r="IP3653"/>
      <c r="IQ3653"/>
    </row>
    <row r="3654" s="33" customFormat="1" ht="15.75" customHeight="1" spans="1:251">
      <c r="A3654" s="151"/>
      <c r="C3654" s="121"/>
      <c r="D3654" s="116"/>
      <c r="E3654" s="116"/>
      <c r="F3654" s="88"/>
      <c r="IM3654"/>
      <c r="IN3654"/>
      <c r="IO3654"/>
      <c r="IP3654"/>
      <c r="IQ3654"/>
    </row>
    <row r="3655" s="33" customFormat="1" ht="15.75" customHeight="1" spans="1:251">
      <c r="A3655" s="151"/>
      <c r="C3655" s="121"/>
      <c r="D3655" s="116"/>
      <c r="E3655" s="116"/>
      <c r="F3655" s="88"/>
      <c r="IM3655"/>
      <c r="IN3655"/>
      <c r="IO3655"/>
      <c r="IP3655"/>
      <c r="IQ3655"/>
    </row>
    <row r="3656" s="33" customFormat="1" ht="15.75" customHeight="1" spans="1:251">
      <c r="A3656" s="151"/>
      <c r="C3656" s="121"/>
      <c r="D3656" s="116"/>
      <c r="E3656" s="116"/>
      <c r="F3656" s="88"/>
      <c r="IM3656"/>
      <c r="IN3656"/>
      <c r="IO3656"/>
      <c r="IP3656"/>
      <c r="IQ3656"/>
    </row>
    <row r="3657" s="33" customFormat="1" ht="15.75" customHeight="1" spans="1:251">
      <c r="A3657" s="151"/>
      <c r="C3657" s="121"/>
      <c r="D3657" s="116"/>
      <c r="E3657" s="116"/>
      <c r="F3657" s="88"/>
      <c r="IM3657"/>
      <c r="IN3657"/>
      <c r="IO3657"/>
      <c r="IP3657"/>
      <c r="IQ3657"/>
    </row>
    <row r="3658" s="33" customFormat="1" ht="15.75" customHeight="1" spans="1:251">
      <c r="A3658" s="151"/>
      <c r="C3658" s="121"/>
      <c r="D3658" s="116"/>
      <c r="E3658" s="116"/>
      <c r="F3658" s="88"/>
      <c r="IM3658"/>
      <c r="IN3658"/>
      <c r="IO3658"/>
      <c r="IP3658"/>
      <c r="IQ3658"/>
    </row>
    <row r="3659" s="33" customFormat="1" ht="15.75" customHeight="1" spans="1:251">
      <c r="A3659" s="151"/>
      <c r="C3659" s="121"/>
      <c r="D3659" s="116"/>
      <c r="E3659" s="116"/>
      <c r="F3659" s="88"/>
      <c r="IM3659"/>
      <c r="IN3659"/>
      <c r="IO3659"/>
      <c r="IP3659"/>
      <c r="IQ3659"/>
    </row>
    <row r="3660" s="33" customFormat="1" ht="15.75" customHeight="1" spans="1:251">
      <c r="A3660" s="151"/>
      <c r="C3660" s="121"/>
      <c r="D3660" s="116"/>
      <c r="E3660" s="116"/>
      <c r="F3660" s="88"/>
      <c r="IM3660"/>
      <c r="IN3660"/>
      <c r="IO3660"/>
      <c r="IP3660"/>
      <c r="IQ3660"/>
    </row>
    <row r="3661" s="33" customFormat="1" ht="15.75" customHeight="1" spans="1:251">
      <c r="A3661" s="151"/>
      <c r="C3661" s="121"/>
      <c r="D3661" s="116"/>
      <c r="E3661" s="116"/>
      <c r="F3661" s="88"/>
      <c r="IM3661"/>
      <c r="IN3661"/>
      <c r="IO3661"/>
      <c r="IP3661"/>
      <c r="IQ3661"/>
    </row>
    <row r="3662" s="33" customFormat="1" ht="15.75" customHeight="1" spans="1:251">
      <c r="A3662" s="151"/>
      <c r="C3662" s="121"/>
      <c r="D3662" s="116"/>
      <c r="E3662" s="116"/>
      <c r="F3662" s="88"/>
      <c r="IM3662"/>
      <c r="IN3662"/>
      <c r="IO3662"/>
      <c r="IP3662"/>
      <c r="IQ3662"/>
    </row>
    <row r="3663" s="33" customFormat="1" ht="15.75" customHeight="1" spans="1:251">
      <c r="A3663" s="151"/>
      <c r="C3663" s="121"/>
      <c r="D3663" s="116"/>
      <c r="E3663" s="116"/>
      <c r="F3663" s="88"/>
      <c r="IM3663"/>
      <c r="IN3663"/>
      <c r="IO3663"/>
      <c r="IP3663"/>
      <c r="IQ3663"/>
    </row>
    <row r="3664" s="33" customFormat="1" ht="15.75" customHeight="1" spans="1:251">
      <c r="A3664" s="151"/>
      <c r="C3664" s="121"/>
      <c r="D3664" s="116"/>
      <c r="E3664" s="116"/>
      <c r="F3664" s="88"/>
      <c r="IM3664"/>
      <c r="IN3664"/>
      <c r="IO3664"/>
      <c r="IP3664"/>
      <c r="IQ3664"/>
    </row>
    <row r="3665" s="33" customFormat="1" ht="15.75" customHeight="1" spans="1:251">
      <c r="A3665" s="151"/>
      <c r="C3665" s="121"/>
      <c r="D3665" s="116"/>
      <c r="E3665" s="116"/>
      <c r="F3665" s="88"/>
      <c r="IM3665"/>
      <c r="IN3665"/>
      <c r="IO3665"/>
      <c r="IP3665"/>
      <c r="IQ3665"/>
    </row>
    <row r="3666" s="33" customFormat="1" ht="15.75" customHeight="1" spans="1:251">
      <c r="A3666" s="151"/>
      <c r="C3666" s="121"/>
      <c r="D3666" s="116"/>
      <c r="E3666" s="116"/>
      <c r="F3666" s="88"/>
      <c r="IM3666"/>
      <c r="IN3666"/>
      <c r="IO3666"/>
      <c r="IP3666"/>
      <c r="IQ3666"/>
    </row>
    <row r="3667" s="33" customFormat="1" ht="15.75" customHeight="1" spans="1:251">
      <c r="A3667" s="151"/>
      <c r="C3667" s="121"/>
      <c r="D3667" s="116"/>
      <c r="E3667" s="116"/>
      <c r="F3667" s="88"/>
      <c r="IM3667"/>
      <c r="IN3667"/>
      <c r="IO3667"/>
      <c r="IP3667"/>
      <c r="IQ3667"/>
    </row>
    <row r="3668" s="33" customFormat="1" ht="15.75" customHeight="1" spans="1:251">
      <c r="A3668" s="151"/>
      <c r="C3668" s="121"/>
      <c r="D3668" s="116"/>
      <c r="E3668" s="116"/>
      <c r="F3668" s="88"/>
      <c r="IM3668"/>
      <c r="IN3668"/>
      <c r="IO3668"/>
      <c r="IP3668"/>
      <c r="IQ3668"/>
    </row>
    <row r="3669" s="33" customFormat="1" ht="15.75" customHeight="1" spans="1:251">
      <c r="A3669" s="151"/>
      <c r="C3669" s="121"/>
      <c r="D3669" s="116"/>
      <c r="E3669" s="116"/>
      <c r="F3669" s="88"/>
      <c r="IM3669"/>
      <c r="IN3669"/>
      <c r="IO3669"/>
      <c r="IP3669"/>
      <c r="IQ3669"/>
    </row>
    <row r="3670" s="33" customFormat="1" ht="15.75" customHeight="1" spans="1:251">
      <c r="A3670" s="151"/>
      <c r="C3670" s="121"/>
      <c r="D3670" s="116"/>
      <c r="E3670" s="116"/>
      <c r="F3670" s="88"/>
      <c r="IM3670"/>
      <c r="IN3670"/>
      <c r="IO3670"/>
      <c r="IP3670"/>
      <c r="IQ3670"/>
    </row>
    <row r="3671" s="33" customFormat="1" ht="15.75" customHeight="1" spans="1:251">
      <c r="A3671" s="151"/>
      <c r="C3671" s="121"/>
      <c r="D3671" s="116"/>
      <c r="E3671" s="116"/>
      <c r="F3671" s="88"/>
      <c r="IM3671"/>
      <c r="IN3671"/>
      <c r="IO3671"/>
      <c r="IP3671"/>
      <c r="IQ3671"/>
    </row>
    <row r="3672" s="33" customFormat="1" ht="15.75" customHeight="1" spans="1:251">
      <c r="A3672" s="151"/>
      <c r="C3672" s="121"/>
      <c r="D3672" s="116"/>
      <c r="E3672" s="116"/>
      <c r="F3672" s="88"/>
      <c r="IM3672"/>
      <c r="IN3672"/>
      <c r="IO3672"/>
      <c r="IP3672"/>
      <c r="IQ3672"/>
    </row>
    <row r="3673" s="33" customFormat="1" ht="15.75" customHeight="1" spans="1:251">
      <c r="A3673" s="151"/>
      <c r="C3673" s="121"/>
      <c r="D3673" s="116"/>
      <c r="E3673" s="116"/>
      <c r="F3673" s="88"/>
      <c r="IM3673"/>
      <c r="IN3673"/>
      <c r="IO3673"/>
      <c r="IP3673"/>
      <c r="IQ3673"/>
    </row>
    <row r="3674" s="33" customFormat="1" ht="15.75" customHeight="1" spans="1:251">
      <c r="A3674" s="151"/>
      <c r="C3674" s="121"/>
      <c r="D3674" s="116"/>
      <c r="E3674" s="116"/>
      <c r="F3674" s="88"/>
      <c r="IM3674"/>
      <c r="IN3674"/>
      <c r="IO3674"/>
      <c r="IP3674"/>
      <c r="IQ3674"/>
    </row>
    <row r="3675" s="33" customFormat="1" ht="15.75" customHeight="1" spans="1:251">
      <c r="A3675" s="151"/>
      <c r="C3675" s="121"/>
      <c r="D3675" s="116"/>
      <c r="E3675" s="116"/>
      <c r="F3675" s="88"/>
      <c r="IM3675"/>
      <c r="IN3675"/>
      <c r="IO3675"/>
      <c r="IP3675"/>
      <c r="IQ3675"/>
    </row>
    <row r="3676" s="33" customFormat="1" ht="15.75" customHeight="1" spans="1:251">
      <c r="A3676" s="151"/>
      <c r="C3676" s="121"/>
      <c r="D3676" s="116"/>
      <c r="E3676" s="116"/>
      <c r="F3676" s="88"/>
      <c r="IM3676"/>
      <c r="IN3676"/>
      <c r="IO3676"/>
      <c r="IP3676"/>
      <c r="IQ3676"/>
    </row>
    <row r="3677" s="33" customFormat="1" ht="15.75" customHeight="1" spans="1:251">
      <c r="A3677" s="151"/>
      <c r="C3677" s="121"/>
      <c r="D3677" s="116"/>
      <c r="E3677" s="116"/>
      <c r="F3677" s="88"/>
      <c r="IM3677"/>
      <c r="IN3677"/>
      <c r="IO3677"/>
      <c r="IP3677"/>
      <c r="IQ3677"/>
    </row>
    <row r="3678" s="33" customFormat="1" ht="15.75" customHeight="1" spans="1:251">
      <c r="A3678" s="151"/>
      <c r="C3678" s="121"/>
      <c r="D3678" s="116"/>
      <c r="E3678" s="116"/>
      <c r="F3678" s="88"/>
      <c r="IM3678"/>
      <c r="IN3678"/>
      <c r="IO3678"/>
      <c r="IP3678"/>
      <c r="IQ3678"/>
    </row>
    <row r="3679" s="33" customFormat="1" ht="15.75" customHeight="1" spans="1:251">
      <c r="A3679" s="151"/>
      <c r="C3679" s="121"/>
      <c r="D3679" s="116"/>
      <c r="E3679" s="116"/>
      <c r="F3679" s="88"/>
      <c r="IM3679"/>
      <c r="IN3679"/>
      <c r="IO3679"/>
      <c r="IP3679"/>
      <c r="IQ3679"/>
    </row>
    <row r="3680" s="33" customFormat="1" ht="15.75" customHeight="1" spans="1:251">
      <c r="A3680" s="151"/>
      <c r="C3680" s="121"/>
      <c r="D3680" s="116"/>
      <c r="E3680" s="116"/>
      <c r="F3680" s="88"/>
      <c r="IM3680"/>
      <c r="IN3680"/>
      <c r="IO3680"/>
      <c r="IP3680"/>
      <c r="IQ3680"/>
    </row>
    <row r="3681" s="33" customFormat="1" ht="15.75" customHeight="1" spans="1:251">
      <c r="A3681" s="151"/>
      <c r="C3681" s="121"/>
      <c r="D3681" s="116"/>
      <c r="E3681" s="116"/>
      <c r="F3681" s="88"/>
      <c r="IM3681"/>
      <c r="IN3681"/>
      <c r="IO3681"/>
      <c r="IP3681"/>
      <c r="IQ3681"/>
    </row>
    <row r="3682" s="33" customFormat="1" ht="15.75" customHeight="1" spans="1:251">
      <c r="A3682" s="151"/>
      <c r="C3682" s="121"/>
      <c r="D3682" s="116"/>
      <c r="E3682" s="116"/>
      <c r="F3682" s="88"/>
      <c r="IM3682"/>
      <c r="IN3682"/>
      <c r="IO3682"/>
      <c r="IP3682"/>
      <c r="IQ3682"/>
    </row>
    <row r="3683" s="33" customFormat="1" ht="15.75" customHeight="1" spans="1:251">
      <c r="A3683" s="151"/>
      <c r="C3683" s="121"/>
      <c r="D3683" s="116"/>
      <c r="E3683" s="116"/>
      <c r="F3683" s="88"/>
      <c r="IM3683"/>
      <c r="IN3683"/>
      <c r="IO3683"/>
      <c r="IP3683"/>
      <c r="IQ3683"/>
    </row>
    <row r="3684" s="33" customFormat="1" ht="15.75" customHeight="1" spans="1:251">
      <c r="A3684" s="151"/>
      <c r="C3684" s="121"/>
      <c r="D3684" s="116"/>
      <c r="E3684" s="116"/>
      <c r="F3684" s="88"/>
      <c r="IM3684"/>
      <c r="IN3684"/>
      <c r="IO3684"/>
      <c r="IP3684"/>
      <c r="IQ3684"/>
    </row>
    <row r="3685" s="33" customFormat="1" ht="15.75" customHeight="1" spans="1:251">
      <c r="A3685" s="151"/>
      <c r="C3685" s="121"/>
      <c r="D3685" s="116"/>
      <c r="E3685" s="116"/>
      <c r="F3685" s="88"/>
      <c r="IM3685"/>
      <c r="IN3685"/>
      <c r="IO3685"/>
      <c r="IP3685"/>
      <c r="IQ3685"/>
    </row>
    <row r="3686" s="33" customFormat="1" ht="15.75" customHeight="1" spans="1:251">
      <c r="A3686" s="151"/>
      <c r="C3686" s="121"/>
      <c r="D3686" s="116"/>
      <c r="E3686" s="116"/>
      <c r="F3686" s="88"/>
      <c r="IM3686"/>
      <c r="IN3686"/>
      <c r="IO3686"/>
      <c r="IP3686"/>
      <c r="IQ3686"/>
    </row>
    <row r="3687" s="33" customFormat="1" ht="15.75" customHeight="1" spans="1:251">
      <c r="A3687" s="151"/>
      <c r="C3687" s="121"/>
      <c r="D3687" s="116"/>
      <c r="E3687" s="116"/>
      <c r="F3687" s="88"/>
      <c r="IM3687"/>
      <c r="IN3687"/>
      <c r="IO3687"/>
      <c r="IP3687"/>
      <c r="IQ3687"/>
    </row>
    <row r="3688" s="33" customFormat="1" ht="15.75" customHeight="1" spans="1:251">
      <c r="A3688" s="151"/>
      <c r="C3688" s="121"/>
      <c r="D3688" s="116"/>
      <c r="E3688" s="116"/>
      <c r="F3688" s="88"/>
      <c r="IM3688"/>
      <c r="IN3688"/>
      <c r="IO3688"/>
      <c r="IP3688"/>
      <c r="IQ3688"/>
    </row>
    <row r="3689" s="33" customFormat="1" ht="15.75" customHeight="1" spans="1:251">
      <c r="A3689" s="151"/>
      <c r="C3689" s="121"/>
      <c r="D3689" s="116"/>
      <c r="E3689" s="116"/>
      <c r="F3689" s="88"/>
      <c r="IM3689"/>
      <c r="IN3689"/>
      <c r="IO3689"/>
      <c r="IP3689"/>
      <c r="IQ3689"/>
    </row>
    <row r="3690" s="33" customFormat="1" ht="15.75" customHeight="1" spans="1:251">
      <c r="A3690" s="151"/>
      <c r="C3690" s="121"/>
      <c r="D3690" s="116"/>
      <c r="E3690" s="116"/>
      <c r="F3690" s="88"/>
      <c r="IM3690"/>
      <c r="IN3690"/>
      <c r="IO3690"/>
      <c r="IP3690"/>
      <c r="IQ3690"/>
    </row>
    <row r="3691" s="33" customFormat="1" ht="15.75" customHeight="1" spans="1:251">
      <c r="A3691" s="151"/>
      <c r="C3691" s="121"/>
      <c r="D3691" s="116"/>
      <c r="E3691" s="116"/>
      <c r="F3691" s="88"/>
      <c r="IM3691"/>
      <c r="IN3691"/>
      <c r="IO3691"/>
      <c r="IP3691"/>
      <c r="IQ3691"/>
    </row>
    <row r="3692" s="33" customFormat="1" ht="15.75" customHeight="1" spans="1:251">
      <c r="A3692" s="151"/>
      <c r="C3692" s="121"/>
      <c r="D3692" s="116"/>
      <c r="E3692" s="116"/>
      <c r="F3692" s="88"/>
      <c r="IM3692"/>
      <c r="IN3692"/>
      <c r="IO3692"/>
      <c r="IP3692"/>
      <c r="IQ3692"/>
    </row>
    <row r="3693" s="33" customFormat="1" ht="15.75" customHeight="1" spans="1:251">
      <c r="A3693" s="151"/>
      <c r="C3693" s="121"/>
      <c r="D3693" s="116"/>
      <c r="E3693" s="116"/>
      <c r="F3693" s="88"/>
      <c r="IM3693"/>
      <c r="IN3693"/>
      <c r="IO3693"/>
      <c r="IP3693"/>
      <c r="IQ3693"/>
    </row>
    <row r="3694" s="33" customFormat="1" ht="15.75" customHeight="1" spans="1:251">
      <c r="A3694" s="151"/>
      <c r="C3694" s="121"/>
      <c r="D3694" s="116"/>
      <c r="E3694" s="116"/>
      <c r="F3694" s="88"/>
      <c r="IM3694"/>
      <c r="IN3694"/>
      <c r="IO3694"/>
      <c r="IP3694"/>
      <c r="IQ3694"/>
    </row>
    <row r="3695" s="33" customFormat="1" ht="15.75" customHeight="1" spans="1:251">
      <c r="A3695" s="151"/>
      <c r="C3695" s="121"/>
      <c r="D3695" s="116"/>
      <c r="E3695" s="116"/>
      <c r="F3695" s="88"/>
      <c r="IM3695"/>
      <c r="IN3695"/>
      <c r="IO3695"/>
      <c r="IP3695"/>
      <c r="IQ3695"/>
    </row>
    <row r="3696" s="33" customFormat="1" ht="15.75" customHeight="1" spans="1:251">
      <c r="A3696" s="151"/>
      <c r="C3696" s="121"/>
      <c r="D3696" s="116"/>
      <c r="E3696" s="116"/>
      <c r="F3696" s="88"/>
      <c r="IM3696"/>
      <c r="IN3696"/>
      <c r="IO3696"/>
      <c r="IP3696"/>
      <c r="IQ3696"/>
    </row>
    <row r="3697" s="33" customFormat="1" ht="15.75" customHeight="1" spans="1:251">
      <c r="A3697" s="151"/>
      <c r="C3697" s="121"/>
      <c r="D3697" s="116"/>
      <c r="E3697" s="116"/>
      <c r="F3697" s="88"/>
      <c r="IM3697"/>
      <c r="IN3697"/>
      <c r="IO3697"/>
      <c r="IP3697"/>
      <c r="IQ3697"/>
    </row>
    <row r="3698" s="33" customFormat="1" ht="15.75" customHeight="1" spans="1:251">
      <c r="A3698" s="151"/>
      <c r="C3698" s="121"/>
      <c r="D3698" s="116"/>
      <c r="E3698" s="116"/>
      <c r="F3698" s="88"/>
      <c r="IM3698"/>
      <c r="IN3698"/>
      <c r="IO3698"/>
      <c r="IP3698"/>
      <c r="IQ3698"/>
    </row>
    <row r="3699" s="33" customFormat="1" ht="15.75" customHeight="1" spans="1:251">
      <c r="A3699" s="151"/>
      <c r="C3699" s="121"/>
      <c r="D3699" s="116"/>
      <c r="E3699" s="116"/>
      <c r="F3699" s="88"/>
      <c r="IM3699"/>
      <c r="IN3699"/>
      <c r="IO3699"/>
      <c r="IP3699"/>
      <c r="IQ3699"/>
    </row>
    <row r="3700" s="33" customFormat="1" ht="15.75" customHeight="1" spans="1:251">
      <c r="A3700" s="151"/>
      <c r="C3700" s="121"/>
      <c r="D3700" s="116"/>
      <c r="E3700" s="116"/>
      <c r="F3700" s="88"/>
      <c r="IM3700"/>
      <c r="IN3700"/>
      <c r="IO3700"/>
      <c r="IP3700"/>
      <c r="IQ3700"/>
    </row>
    <row r="3701" s="33" customFormat="1" ht="15.75" customHeight="1" spans="1:251">
      <c r="A3701" s="151"/>
      <c r="C3701" s="121"/>
      <c r="D3701" s="116"/>
      <c r="E3701" s="116"/>
      <c r="F3701" s="88"/>
      <c r="IM3701"/>
      <c r="IN3701"/>
      <c r="IO3701"/>
      <c r="IP3701"/>
      <c r="IQ3701"/>
    </row>
    <row r="3702" s="33" customFormat="1" ht="15.75" customHeight="1" spans="1:251">
      <c r="A3702" s="151"/>
      <c r="C3702" s="121"/>
      <c r="D3702" s="116"/>
      <c r="E3702" s="116"/>
      <c r="F3702" s="88"/>
      <c r="IM3702"/>
      <c r="IN3702"/>
      <c r="IO3702"/>
      <c r="IP3702"/>
      <c r="IQ3702"/>
    </row>
    <row r="3703" s="33" customFormat="1" ht="15.75" customHeight="1" spans="1:251">
      <c r="A3703" s="151"/>
      <c r="C3703" s="121"/>
      <c r="D3703" s="116"/>
      <c r="E3703" s="116"/>
      <c r="F3703" s="88"/>
      <c r="IM3703"/>
      <c r="IN3703"/>
      <c r="IO3703"/>
      <c r="IP3703"/>
      <c r="IQ3703"/>
    </row>
    <row r="3704" s="33" customFormat="1" ht="15.75" customHeight="1" spans="1:251">
      <c r="A3704" s="151"/>
      <c r="C3704" s="121"/>
      <c r="D3704" s="116"/>
      <c r="E3704" s="116"/>
      <c r="F3704" s="88"/>
      <c r="IM3704"/>
      <c r="IN3704"/>
      <c r="IO3704"/>
      <c r="IP3704"/>
      <c r="IQ3704"/>
    </row>
    <row r="3705" s="33" customFormat="1" ht="15.75" customHeight="1" spans="1:251">
      <c r="A3705" s="151"/>
      <c r="C3705" s="121"/>
      <c r="D3705" s="116"/>
      <c r="E3705" s="116"/>
      <c r="F3705" s="88"/>
      <c r="IM3705"/>
      <c r="IN3705"/>
      <c r="IO3705"/>
      <c r="IP3705"/>
      <c r="IQ3705"/>
    </row>
    <row r="3706" s="33" customFormat="1" ht="15.75" customHeight="1" spans="1:251">
      <c r="A3706" s="151"/>
      <c r="C3706" s="121"/>
      <c r="D3706" s="116"/>
      <c r="E3706" s="116"/>
      <c r="F3706" s="88"/>
      <c r="IM3706"/>
      <c r="IN3706"/>
      <c r="IO3706"/>
      <c r="IP3706"/>
      <c r="IQ3706"/>
    </row>
    <row r="3707" s="33" customFormat="1" ht="15.75" customHeight="1" spans="1:251">
      <c r="A3707" s="151"/>
      <c r="C3707" s="121"/>
      <c r="D3707" s="116"/>
      <c r="E3707" s="116"/>
      <c r="F3707" s="88"/>
      <c r="IM3707"/>
      <c r="IN3707"/>
      <c r="IO3707"/>
      <c r="IP3707"/>
      <c r="IQ3707"/>
    </row>
    <row r="3708" s="33" customFormat="1" ht="15.75" customHeight="1" spans="1:251">
      <c r="A3708" s="151"/>
      <c r="C3708" s="121"/>
      <c r="D3708" s="116"/>
      <c r="E3708" s="116"/>
      <c r="F3708" s="88"/>
      <c r="IM3708"/>
      <c r="IN3708"/>
      <c r="IO3708"/>
      <c r="IP3708"/>
      <c r="IQ3708"/>
    </row>
    <row r="3709" s="33" customFormat="1" ht="15.75" customHeight="1" spans="1:251">
      <c r="A3709" s="151"/>
      <c r="C3709" s="121"/>
      <c r="D3709" s="116"/>
      <c r="E3709" s="116"/>
      <c r="F3709" s="88"/>
      <c r="IM3709"/>
      <c r="IN3709"/>
      <c r="IO3709"/>
      <c r="IP3709"/>
      <c r="IQ3709"/>
    </row>
    <row r="3710" s="33" customFormat="1" ht="15.75" customHeight="1" spans="1:251">
      <c r="A3710" s="151"/>
      <c r="C3710" s="121"/>
      <c r="D3710" s="116"/>
      <c r="E3710" s="116"/>
      <c r="F3710" s="88"/>
      <c r="IM3710"/>
      <c r="IN3710"/>
      <c r="IO3710"/>
      <c r="IP3710"/>
      <c r="IQ3710"/>
    </row>
    <row r="3711" s="33" customFormat="1" ht="15.75" customHeight="1" spans="1:251">
      <c r="A3711" s="151"/>
      <c r="C3711" s="121"/>
      <c r="D3711" s="116"/>
      <c r="E3711" s="116"/>
      <c r="F3711" s="88"/>
      <c r="IM3711"/>
      <c r="IN3711"/>
      <c r="IO3711"/>
      <c r="IP3711"/>
      <c r="IQ3711"/>
    </row>
    <row r="3712" s="33" customFormat="1" ht="15.75" customHeight="1" spans="1:251">
      <c r="A3712" s="151"/>
      <c r="C3712" s="121"/>
      <c r="D3712" s="116"/>
      <c r="E3712" s="116"/>
      <c r="F3712" s="88"/>
      <c r="IM3712"/>
      <c r="IN3712"/>
      <c r="IO3712"/>
      <c r="IP3712"/>
      <c r="IQ3712"/>
    </row>
    <row r="3713" s="33" customFormat="1" ht="15.75" customHeight="1" spans="1:251">
      <c r="A3713" s="151"/>
      <c r="C3713" s="121"/>
      <c r="D3713" s="116"/>
      <c r="E3713" s="116"/>
      <c r="F3713" s="88"/>
      <c r="IM3713"/>
      <c r="IN3713"/>
      <c r="IO3713"/>
      <c r="IP3713"/>
      <c r="IQ3713"/>
    </row>
    <row r="3714" s="33" customFormat="1" ht="15.75" customHeight="1" spans="1:251">
      <c r="A3714" s="151"/>
      <c r="C3714" s="121"/>
      <c r="D3714" s="116"/>
      <c r="E3714" s="116"/>
      <c r="F3714" s="88"/>
      <c r="IM3714"/>
      <c r="IN3714"/>
      <c r="IO3714"/>
      <c r="IP3714"/>
      <c r="IQ3714"/>
    </row>
    <row r="3715" s="33" customFormat="1" ht="15.75" customHeight="1" spans="1:251">
      <c r="A3715" s="151"/>
      <c r="C3715" s="121"/>
      <c r="D3715" s="116"/>
      <c r="E3715" s="116"/>
      <c r="F3715" s="88"/>
      <c r="IM3715"/>
      <c r="IN3715"/>
      <c r="IO3715"/>
      <c r="IP3715"/>
      <c r="IQ3715"/>
    </row>
    <row r="3716" s="33" customFormat="1" ht="15.75" customHeight="1" spans="1:251">
      <c r="A3716" s="151"/>
      <c r="C3716" s="121"/>
      <c r="D3716" s="116"/>
      <c r="E3716" s="116"/>
      <c r="F3716" s="88"/>
      <c r="IM3716"/>
      <c r="IN3716"/>
      <c r="IO3716"/>
      <c r="IP3716"/>
      <c r="IQ3716"/>
    </row>
    <row r="3717" s="33" customFormat="1" ht="15.75" customHeight="1" spans="1:251">
      <c r="A3717" s="151"/>
      <c r="C3717" s="121"/>
      <c r="D3717" s="116"/>
      <c r="E3717" s="116"/>
      <c r="F3717" s="88"/>
      <c r="IM3717"/>
      <c r="IN3717"/>
      <c r="IO3717"/>
      <c r="IP3717"/>
      <c r="IQ3717"/>
    </row>
    <row r="3718" s="33" customFormat="1" ht="15.75" customHeight="1" spans="1:251">
      <c r="A3718" s="151"/>
      <c r="C3718" s="121"/>
      <c r="D3718" s="116"/>
      <c r="E3718" s="116"/>
      <c r="F3718" s="88"/>
      <c r="IM3718"/>
      <c r="IN3718"/>
      <c r="IO3718"/>
      <c r="IP3718"/>
      <c r="IQ3718"/>
    </row>
    <row r="3719" s="33" customFormat="1" ht="15.75" customHeight="1" spans="1:251">
      <c r="A3719" s="151"/>
      <c r="C3719" s="121"/>
      <c r="D3719" s="116"/>
      <c r="E3719" s="116"/>
      <c r="F3719" s="88"/>
      <c r="IM3719"/>
      <c r="IN3719"/>
      <c r="IO3719"/>
      <c r="IP3719"/>
      <c r="IQ3719"/>
    </row>
    <row r="3720" s="33" customFormat="1" ht="15.75" customHeight="1" spans="1:251">
      <c r="A3720" s="151"/>
      <c r="C3720" s="121"/>
      <c r="D3720" s="116"/>
      <c r="E3720" s="116"/>
      <c r="F3720" s="88"/>
      <c r="IM3720"/>
      <c r="IN3720"/>
      <c r="IO3720"/>
      <c r="IP3720"/>
      <c r="IQ3720"/>
    </row>
    <row r="3721" s="33" customFormat="1" ht="15.75" customHeight="1" spans="1:251">
      <c r="A3721" s="151"/>
      <c r="C3721" s="121"/>
      <c r="D3721" s="116"/>
      <c r="E3721" s="116"/>
      <c r="F3721" s="88"/>
      <c r="IM3721"/>
      <c r="IN3721"/>
      <c r="IO3721"/>
      <c r="IP3721"/>
      <c r="IQ3721"/>
    </row>
    <row r="3722" s="33" customFormat="1" ht="15.75" customHeight="1" spans="1:251">
      <c r="A3722" s="151"/>
      <c r="C3722" s="121"/>
      <c r="D3722" s="116"/>
      <c r="E3722" s="116"/>
      <c r="F3722" s="88"/>
      <c r="IM3722"/>
      <c r="IN3722"/>
      <c r="IO3722"/>
      <c r="IP3722"/>
      <c r="IQ3722"/>
    </row>
    <row r="3723" s="33" customFormat="1" ht="15.75" customHeight="1" spans="1:251">
      <c r="A3723" s="151"/>
      <c r="C3723" s="121"/>
      <c r="D3723" s="116"/>
      <c r="E3723" s="116"/>
      <c r="F3723" s="88"/>
      <c r="IM3723"/>
      <c r="IN3723"/>
      <c r="IO3723"/>
      <c r="IP3723"/>
      <c r="IQ3723"/>
    </row>
    <row r="3724" s="33" customFormat="1" ht="15.75" customHeight="1" spans="1:251">
      <c r="A3724" s="151"/>
      <c r="C3724" s="121"/>
      <c r="D3724" s="116"/>
      <c r="E3724" s="116"/>
      <c r="F3724" s="88"/>
      <c r="IM3724"/>
      <c r="IN3724"/>
      <c r="IO3724"/>
      <c r="IP3724"/>
      <c r="IQ3724"/>
    </row>
    <row r="3725" s="33" customFormat="1" ht="15.75" customHeight="1" spans="1:251">
      <c r="A3725" s="151"/>
      <c r="C3725" s="121"/>
      <c r="D3725" s="116"/>
      <c r="E3725" s="116"/>
      <c r="F3725" s="88"/>
      <c r="IM3725"/>
      <c r="IN3725"/>
      <c r="IO3725"/>
      <c r="IP3725"/>
      <c r="IQ3725"/>
    </row>
    <row r="3726" s="33" customFormat="1" ht="15.75" customHeight="1" spans="1:251">
      <c r="A3726" s="151"/>
      <c r="C3726" s="121"/>
      <c r="D3726" s="116"/>
      <c r="E3726" s="116"/>
      <c r="F3726" s="88"/>
      <c r="IM3726"/>
      <c r="IN3726"/>
      <c r="IO3726"/>
      <c r="IP3726"/>
      <c r="IQ3726"/>
    </row>
    <row r="3727" s="33" customFormat="1" ht="15.75" customHeight="1" spans="1:251">
      <c r="A3727" s="151"/>
      <c r="C3727" s="121"/>
      <c r="D3727" s="116"/>
      <c r="E3727" s="116"/>
      <c r="F3727" s="88"/>
      <c r="IM3727"/>
      <c r="IN3727"/>
      <c r="IO3727"/>
      <c r="IP3727"/>
      <c r="IQ3727"/>
    </row>
    <row r="3728" s="33" customFormat="1" ht="15.75" customHeight="1" spans="1:251">
      <c r="A3728" s="151"/>
      <c r="C3728" s="121"/>
      <c r="D3728" s="116"/>
      <c r="E3728" s="116"/>
      <c r="F3728" s="88"/>
      <c r="IM3728"/>
      <c r="IN3728"/>
      <c r="IO3728"/>
      <c r="IP3728"/>
      <c r="IQ3728"/>
    </row>
    <row r="3729" s="33" customFormat="1" ht="15.75" customHeight="1" spans="1:251">
      <c r="A3729" s="151"/>
      <c r="C3729" s="121"/>
      <c r="D3729" s="116"/>
      <c r="E3729" s="116"/>
      <c r="F3729" s="88"/>
      <c r="IM3729"/>
      <c r="IN3729"/>
      <c r="IO3729"/>
      <c r="IP3729"/>
      <c r="IQ3729"/>
    </row>
    <row r="3730" s="33" customFormat="1" ht="15.75" customHeight="1" spans="1:251">
      <c r="A3730" s="151"/>
      <c r="C3730" s="121"/>
      <c r="D3730" s="116"/>
      <c r="E3730" s="116"/>
      <c r="F3730" s="88"/>
      <c r="IM3730"/>
      <c r="IN3730"/>
      <c r="IO3730"/>
      <c r="IP3730"/>
      <c r="IQ3730"/>
    </row>
    <row r="3731" s="33" customFormat="1" ht="15.75" customHeight="1" spans="1:251">
      <c r="A3731" s="151"/>
      <c r="C3731" s="121"/>
      <c r="D3731" s="116"/>
      <c r="E3731" s="116"/>
      <c r="F3731" s="88"/>
      <c r="IM3731"/>
      <c r="IN3731"/>
      <c r="IO3731"/>
      <c r="IP3731"/>
      <c r="IQ3731"/>
    </row>
    <row r="3732" s="33" customFormat="1" ht="15.75" customHeight="1" spans="1:251">
      <c r="A3732" s="151"/>
      <c r="C3732" s="121"/>
      <c r="D3732" s="116"/>
      <c r="E3732" s="116"/>
      <c r="F3732" s="88"/>
      <c r="IM3732"/>
      <c r="IN3732"/>
      <c r="IO3732"/>
      <c r="IP3732"/>
      <c r="IQ3732"/>
    </row>
    <row r="3733" s="33" customFormat="1" ht="15.75" customHeight="1" spans="1:251">
      <c r="A3733" s="151"/>
      <c r="C3733" s="121"/>
      <c r="D3733" s="116"/>
      <c r="E3733" s="116"/>
      <c r="F3733" s="88"/>
      <c r="IM3733"/>
      <c r="IN3733"/>
      <c r="IO3733"/>
      <c r="IP3733"/>
      <c r="IQ3733"/>
    </row>
    <row r="3734" s="33" customFormat="1" ht="15.75" customHeight="1" spans="1:251">
      <c r="A3734" s="151"/>
      <c r="C3734" s="121"/>
      <c r="D3734" s="116"/>
      <c r="E3734" s="116"/>
      <c r="F3734" s="88"/>
      <c r="IM3734"/>
      <c r="IN3734"/>
      <c r="IO3734"/>
      <c r="IP3734"/>
      <c r="IQ3734"/>
    </row>
    <row r="3735" s="33" customFormat="1" ht="15.75" customHeight="1" spans="1:251">
      <c r="A3735" s="151"/>
      <c r="C3735" s="121"/>
      <c r="D3735" s="116"/>
      <c r="E3735" s="116"/>
      <c r="F3735" s="88"/>
      <c r="IM3735"/>
      <c r="IN3735"/>
      <c r="IO3735"/>
      <c r="IP3735"/>
      <c r="IQ3735"/>
    </row>
    <row r="3736" s="33" customFormat="1" ht="15.75" customHeight="1" spans="1:251">
      <c r="A3736" s="151"/>
      <c r="C3736" s="121"/>
      <c r="D3736" s="116"/>
      <c r="E3736" s="116"/>
      <c r="F3736" s="88"/>
      <c r="IM3736"/>
      <c r="IN3736"/>
      <c r="IO3736"/>
      <c r="IP3736"/>
      <c r="IQ3736"/>
    </row>
    <row r="3737" s="33" customFormat="1" ht="15.75" customHeight="1" spans="1:251">
      <c r="A3737" s="151"/>
      <c r="C3737" s="121"/>
      <c r="D3737" s="116"/>
      <c r="E3737" s="116"/>
      <c r="F3737" s="88"/>
      <c r="IM3737"/>
      <c r="IN3737"/>
      <c r="IO3737"/>
      <c r="IP3737"/>
      <c r="IQ3737"/>
    </row>
    <row r="3738" s="33" customFormat="1" ht="15.75" customHeight="1" spans="1:251">
      <c r="A3738" s="151"/>
      <c r="C3738" s="121"/>
      <c r="D3738" s="116"/>
      <c r="E3738" s="116"/>
      <c r="F3738" s="88"/>
      <c r="IM3738"/>
      <c r="IN3738"/>
      <c r="IO3738"/>
      <c r="IP3738"/>
      <c r="IQ3738"/>
    </row>
    <row r="3739" s="33" customFormat="1" ht="15.75" customHeight="1" spans="1:251">
      <c r="A3739" s="151"/>
      <c r="C3739" s="121"/>
      <c r="D3739" s="116"/>
      <c r="E3739" s="116"/>
      <c r="F3739" s="88"/>
      <c r="IM3739"/>
      <c r="IN3739"/>
      <c r="IO3739"/>
      <c r="IP3739"/>
      <c r="IQ3739"/>
    </row>
    <row r="3740" s="33" customFormat="1" ht="15.75" customHeight="1" spans="1:251">
      <c r="A3740" s="151"/>
      <c r="C3740" s="121"/>
      <c r="D3740" s="116"/>
      <c r="E3740" s="116"/>
      <c r="F3740" s="88"/>
      <c r="IM3740"/>
      <c r="IN3740"/>
      <c r="IO3740"/>
      <c r="IP3740"/>
      <c r="IQ3740"/>
    </row>
    <row r="3741" s="33" customFormat="1" ht="15.75" customHeight="1" spans="1:251">
      <c r="A3741" s="151"/>
      <c r="C3741" s="121"/>
      <c r="D3741" s="116"/>
      <c r="E3741" s="116"/>
      <c r="F3741" s="88"/>
      <c r="IM3741"/>
      <c r="IN3741"/>
      <c r="IO3741"/>
      <c r="IP3741"/>
      <c r="IQ3741"/>
    </row>
    <row r="3742" s="33" customFormat="1" ht="15.75" customHeight="1" spans="1:251">
      <c r="A3742" s="151"/>
      <c r="C3742" s="121"/>
      <c r="D3742" s="116"/>
      <c r="E3742" s="116"/>
      <c r="F3742" s="88"/>
      <c r="IM3742"/>
      <c r="IN3742"/>
      <c r="IO3742"/>
      <c r="IP3742"/>
      <c r="IQ3742"/>
    </row>
    <row r="3743" s="33" customFormat="1" ht="15.75" customHeight="1" spans="1:251">
      <c r="A3743" s="151"/>
      <c r="C3743" s="121"/>
      <c r="D3743" s="116"/>
      <c r="E3743" s="116"/>
      <c r="F3743" s="88"/>
      <c r="IM3743"/>
      <c r="IN3743"/>
      <c r="IO3743"/>
      <c r="IP3743"/>
      <c r="IQ3743"/>
    </row>
    <row r="3744" s="33" customFormat="1" ht="15.75" customHeight="1" spans="1:251">
      <c r="A3744" s="151"/>
      <c r="C3744" s="121"/>
      <c r="D3744" s="116"/>
      <c r="E3744" s="116"/>
      <c r="F3744" s="88"/>
      <c r="IM3744"/>
      <c r="IN3744"/>
      <c r="IO3744"/>
      <c r="IP3744"/>
      <c r="IQ3744"/>
    </row>
    <row r="3745" s="33" customFormat="1" ht="15.75" customHeight="1" spans="1:251">
      <c r="A3745" s="151"/>
      <c r="C3745" s="121"/>
      <c r="D3745" s="116"/>
      <c r="E3745" s="116"/>
      <c r="F3745" s="88"/>
      <c r="IM3745"/>
      <c r="IN3745"/>
      <c r="IO3745"/>
      <c r="IP3745"/>
      <c r="IQ3745"/>
    </row>
    <row r="3746" s="33" customFormat="1" ht="15.75" customHeight="1" spans="1:251">
      <c r="A3746" s="151"/>
      <c r="C3746" s="121"/>
      <c r="D3746" s="116"/>
      <c r="E3746" s="116"/>
      <c r="F3746" s="88"/>
      <c r="IM3746"/>
      <c r="IN3746"/>
      <c r="IO3746"/>
      <c r="IP3746"/>
      <c r="IQ3746"/>
    </row>
    <row r="3747" s="33" customFormat="1" ht="15.75" customHeight="1" spans="1:251">
      <c r="A3747" s="151"/>
      <c r="C3747" s="121"/>
      <c r="D3747" s="116"/>
      <c r="E3747" s="116"/>
      <c r="F3747" s="88"/>
      <c r="IM3747"/>
      <c r="IN3747"/>
      <c r="IO3747"/>
      <c r="IP3747"/>
      <c r="IQ3747"/>
    </row>
    <row r="3748" s="33" customFormat="1" ht="15.75" customHeight="1" spans="1:251">
      <c r="A3748" s="151"/>
      <c r="C3748" s="121"/>
      <c r="D3748" s="116"/>
      <c r="E3748" s="116"/>
      <c r="F3748" s="88"/>
      <c r="IM3748"/>
      <c r="IN3748"/>
      <c r="IO3748"/>
      <c r="IP3748"/>
      <c r="IQ3748"/>
    </row>
    <row r="3749" s="33" customFormat="1" ht="15.75" customHeight="1" spans="1:251">
      <c r="A3749" s="151"/>
      <c r="C3749" s="121"/>
      <c r="D3749" s="116"/>
      <c r="E3749" s="116"/>
      <c r="F3749" s="88"/>
      <c r="IM3749"/>
      <c r="IN3749"/>
      <c r="IO3749"/>
      <c r="IP3749"/>
      <c r="IQ3749"/>
    </row>
    <row r="3750" s="33" customFormat="1" ht="15.75" customHeight="1" spans="1:251">
      <c r="A3750" s="151"/>
      <c r="C3750" s="121"/>
      <c r="D3750" s="116"/>
      <c r="E3750" s="116"/>
      <c r="F3750" s="88"/>
      <c r="IM3750"/>
      <c r="IN3750"/>
      <c r="IO3750"/>
      <c r="IP3750"/>
      <c r="IQ3750"/>
    </row>
    <row r="3751" s="33" customFormat="1" ht="15.75" customHeight="1" spans="1:251">
      <c r="A3751" s="151"/>
      <c r="C3751" s="121"/>
      <c r="D3751" s="116"/>
      <c r="E3751" s="116"/>
      <c r="F3751" s="88"/>
      <c r="IM3751"/>
      <c r="IN3751"/>
      <c r="IO3751"/>
      <c r="IP3751"/>
      <c r="IQ3751"/>
    </row>
    <row r="3752" s="33" customFormat="1" ht="15.75" customHeight="1" spans="1:251">
      <c r="A3752" s="151"/>
      <c r="C3752" s="121"/>
      <c r="D3752" s="116"/>
      <c r="E3752" s="116"/>
      <c r="F3752" s="88"/>
      <c r="IM3752"/>
      <c r="IN3752"/>
      <c r="IO3752"/>
      <c r="IP3752"/>
      <c r="IQ3752"/>
    </row>
    <row r="3753" s="33" customFormat="1" ht="15.75" customHeight="1" spans="1:251">
      <c r="A3753" s="151"/>
      <c r="C3753" s="121"/>
      <c r="D3753" s="116"/>
      <c r="E3753" s="116"/>
      <c r="F3753" s="88"/>
      <c r="IM3753"/>
      <c r="IN3753"/>
      <c r="IO3753"/>
      <c r="IP3753"/>
      <c r="IQ3753"/>
    </row>
    <row r="3754" s="33" customFormat="1" ht="15.75" customHeight="1" spans="1:251">
      <c r="A3754" s="151"/>
      <c r="C3754" s="121"/>
      <c r="D3754" s="116"/>
      <c r="E3754" s="116"/>
      <c r="F3754" s="88"/>
      <c r="IM3754"/>
      <c r="IN3754"/>
      <c r="IO3754"/>
      <c r="IP3754"/>
      <c r="IQ3754"/>
    </row>
    <row r="3755" s="33" customFormat="1" ht="15.75" customHeight="1" spans="1:251">
      <c r="A3755" s="151"/>
      <c r="C3755" s="121"/>
      <c r="D3755" s="116"/>
      <c r="E3755" s="116"/>
      <c r="F3755" s="88"/>
      <c r="IM3755"/>
      <c r="IN3755"/>
      <c r="IO3755"/>
      <c r="IP3755"/>
      <c r="IQ3755"/>
    </row>
    <row r="3756" s="33" customFormat="1" ht="15.75" customHeight="1" spans="1:251">
      <c r="A3756" s="151"/>
      <c r="C3756" s="121"/>
      <c r="D3756" s="116"/>
      <c r="E3756" s="116"/>
      <c r="F3756" s="88"/>
      <c r="IM3756"/>
      <c r="IN3756"/>
      <c r="IO3756"/>
      <c r="IP3756"/>
      <c r="IQ3756"/>
    </row>
    <row r="3757" s="33" customFormat="1" ht="15.75" customHeight="1" spans="1:251">
      <c r="A3757" s="151"/>
      <c r="C3757" s="121"/>
      <c r="D3757" s="116"/>
      <c r="E3757" s="116"/>
      <c r="F3757" s="88"/>
      <c r="IM3757"/>
      <c r="IN3757"/>
      <c r="IO3757"/>
      <c r="IP3757"/>
      <c r="IQ3757"/>
    </row>
    <row r="3758" s="33" customFormat="1" ht="15.75" customHeight="1" spans="1:251">
      <c r="A3758" s="151"/>
      <c r="C3758" s="121"/>
      <c r="D3758" s="116"/>
      <c r="E3758" s="116"/>
      <c r="F3758" s="88"/>
      <c r="IM3758"/>
      <c r="IN3758"/>
      <c r="IO3758"/>
      <c r="IP3758"/>
      <c r="IQ3758"/>
    </row>
    <row r="3759" s="33" customFormat="1" ht="15.75" customHeight="1" spans="1:251">
      <c r="A3759" s="151"/>
      <c r="C3759" s="121"/>
      <c r="D3759" s="116"/>
      <c r="E3759" s="116"/>
      <c r="F3759" s="88"/>
      <c r="IM3759"/>
      <c r="IN3759"/>
      <c r="IO3759"/>
      <c r="IP3759"/>
      <c r="IQ3759"/>
    </row>
    <row r="3760" s="33" customFormat="1" ht="15.75" customHeight="1" spans="1:251">
      <c r="A3760" s="151"/>
      <c r="C3760" s="121"/>
      <c r="D3760" s="116"/>
      <c r="E3760" s="116"/>
      <c r="F3760" s="88"/>
      <c r="IM3760"/>
      <c r="IN3760"/>
      <c r="IO3760"/>
      <c r="IP3760"/>
      <c r="IQ3760"/>
    </row>
    <row r="3761" s="33" customFormat="1" ht="15.75" customHeight="1" spans="1:251">
      <c r="A3761" s="151"/>
      <c r="C3761" s="121"/>
      <c r="D3761" s="116"/>
      <c r="E3761" s="116"/>
      <c r="F3761" s="88"/>
      <c r="IM3761"/>
      <c r="IN3761"/>
      <c r="IO3761"/>
      <c r="IP3761"/>
      <c r="IQ3761"/>
    </row>
    <row r="3762" s="33" customFormat="1" ht="15.75" customHeight="1" spans="1:251">
      <c r="A3762" s="151"/>
      <c r="C3762" s="121"/>
      <c r="D3762" s="116"/>
      <c r="E3762" s="116"/>
      <c r="F3762" s="88"/>
      <c r="IM3762"/>
      <c r="IN3762"/>
      <c r="IO3762"/>
      <c r="IP3762"/>
      <c r="IQ3762"/>
    </row>
    <row r="3763" s="33" customFormat="1" ht="15.75" customHeight="1" spans="1:251">
      <c r="A3763" s="151"/>
      <c r="C3763" s="121"/>
      <c r="D3763" s="116"/>
      <c r="E3763" s="116"/>
      <c r="F3763" s="88"/>
      <c r="IM3763"/>
      <c r="IN3763"/>
      <c r="IO3763"/>
      <c r="IP3763"/>
      <c r="IQ3763"/>
    </row>
    <row r="3764" s="33" customFormat="1" ht="15.75" customHeight="1" spans="1:251">
      <c r="A3764" s="151"/>
      <c r="C3764" s="121"/>
      <c r="D3764" s="116"/>
      <c r="E3764" s="116"/>
      <c r="F3764" s="88"/>
      <c r="IM3764"/>
      <c r="IN3764"/>
      <c r="IO3764"/>
      <c r="IP3764"/>
      <c r="IQ3764"/>
    </row>
    <row r="3765" s="33" customFormat="1" ht="15.75" customHeight="1" spans="1:251">
      <c r="A3765" s="151"/>
      <c r="C3765" s="121"/>
      <c r="D3765" s="116"/>
      <c r="E3765" s="116"/>
      <c r="F3765" s="88"/>
      <c r="IM3765"/>
      <c r="IN3765"/>
      <c r="IO3765"/>
      <c r="IP3765"/>
      <c r="IQ3765"/>
    </row>
    <row r="3766" s="33" customFormat="1" ht="15.75" customHeight="1" spans="1:251">
      <c r="A3766" s="151"/>
      <c r="C3766" s="121"/>
      <c r="D3766" s="116"/>
      <c r="E3766" s="116"/>
      <c r="F3766" s="88"/>
      <c r="IM3766"/>
      <c r="IN3766"/>
      <c r="IO3766"/>
      <c r="IP3766"/>
      <c r="IQ3766"/>
    </row>
    <row r="3767" s="33" customFormat="1" ht="15.75" customHeight="1" spans="1:251">
      <c r="A3767" s="151"/>
      <c r="C3767" s="121"/>
      <c r="D3767" s="116"/>
      <c r="E3767" s="116"/>
      <c r="F3767" s="88"/>
      <c r="IM3767"/>
      <c r="IN3767"/>
      <c r="IO3767"/>
      <c r="IP3767"/>
      <c r="IQ3767"/>
    </row>
    <row r="3768" s="33" customFormat="1" ht="15.75" customHeight="1" spans="1:251">
      <c r="A3768" s="151"/>
      <c r="C3768" s="121"/>
      <c r="D3768" s="116"/>
      <c r="E3768" s="116"/>
      <c r="F3768" s="88"/>
      <c r="IM3768"/>
      <c r="IN3768"/>
      <c r="IO3768"/>
      <c r="IP3768"/>
      <c r="IQ3768"/>
    </row>
    <row r="3769" s="33" customFormat="1" ht="15.75" customHeight="1" spans="1:251">
      <c r="A3769" s="151"/>
      <c r="C3769" s="121"/>
      <c r="D3769" s="116"/>
      <c r="E3769" s="116"/>
      <c r="F3769" s="88"/>
      <c r="IM3769"/>
      <c r="IN3769"/>
      <c r="IO3769"/>
      <c r="IP3769"/>
      <c r="IQ3769"/>
    </row>
    <row r="3770" s="33" customFormat="1" ht="15.75" customHeight="1" spans="1:251">
      <c r="A3770" s="151"/>
      <c r="C3770" s="121"/>
      <c r="D3770" s="116"/>
      <c r="E3770" s="116"/>
      <c r="F3770" s="88"/>
      <c r="IM3770"/>
      <c r="IN3770"/>
      <c r="IO3770"/>
      <c r="IP3770"/>
      <c r="IQ3770"/>
    </row>
    <row r="3771" s="33" customFormat="1" ht="15.75" customHeight="1" spans="1:251">
      <c r="A3771" s="151"/>
      <c r="C3771" s="121"/>
      <c r="D3771" s="116"/>
      <c r="E3771" s="116"/>
      <c r="F3771" s="88"/>
      <c r="IM3771"/>
      <c r="IN3771"/>
      <c r="IO3771"/>
      <c r="IP3771"/>
      <c r="IQ3771"/>
    </row>
    <row r="3772" s="33" customFormat="1" ht="15.75" customHeight="1" spans="1:251">
      <c r="A3772" s="151"/>
      <c r="C3772" s="121"/>
      <c r="D3772" s="116"/>
      <c r="E3772" s="116"/>
      <c r="F3772" s="88"/>
      <c r="IM3772"/>
      <c r="IN3772"/>
      <c r="IO3772"/>
      <c r="IP3772"/>
      <c r="IQ3772"/>
    </row>
    <row r="3773" s="33" customFormat="1" ht="15.75" customHeight="1" spans="1:251">
      <c r="A3773" s="151"/>
      <c r="C3773" s="121"/>
      <c r="D3773" s="116"/>
      <c r="E3773" s="116"/>
      <c r="F3773" s="88"/>
      <c r="IM3773"/>
      <c r="IN3773"/>
      <c r="IO3773"/>
      <c r="IP3773"/>
      <c r="IQ3773"/>
    </row>
    <row r="3774" s="33" customFormat="1" ht="15.75" customHeight="1" spans="1:251">
      <c r="A3774" s="151"/>
      <c r="C3774" s="121"/>
      <c r="D3774" s="116"/>
      <c r="E3774" s="116"/>
      <c r="F3774" s="88"/>
      <c r="IM3774"/>
      <c r="IN3774"/>
      <c r="IO3774"/>
      <c r="IP3774"/>
      <c r="IQ3774"/>
    </row>
    <row r="3775" s="33" customFormat="1" ht="15.75" customHeight="1" spans="1:251">
      <c r="A3775" s="151"/>
      <c r="C3775" s="121"/>
      <c r="D3775" s="116"/>
      <c r="E3775" s="116"/>
      <c r="F3775" s="88"/>
      <c r="IM3775"/>
      <c r="IN3775"/>
      <c r="IO3775"/>
      <c r="IP3775"/>
      <c r="IQ3775"/>
    </row>
    <row r="3776" s="33" customFormat="1" ht="15.75" customHeight="1" spans="1:251">
      <c r="A3776" s="151"/>
      <c r="C3776" s="121"/>
      <c r="D3776" s="116"/>
      <c r="E3776" s="116"/>
      <c r="F3776" s="88"/>
      <c r="IM3776"/>
      <c r="IN3776"/>
      <c r="IO3776"/>
      <c r="IP3776"/>
      <c r="IQ3776"/>
    </row>
    <row r="3777" s="33" customFormat="1" ht="15.75" customHeight="1" spans="1:251">
      <c r="A3777" s="151"/>
      <c r="C3777" s="121"/>
      <c r="D3777" s="116"/>
      <c r="E3777" s="116"/>
      <c r="F3777" s="88"/>
      <c r="IM3777"/>
      <c r="IN3777"/>
      <c r="IO3777"/>
      <c r="IP3777"/>
      <c r="IQ3777"/>
    </row>
    <row r="3778" s="33" customFormat="1" ht="15.75" customHeight="1" spans="1:251">
      <c r="A3778" s="151"/>
      <c r="C3778" s="121"/>
      <c r="D3778" s="116"/>
      <c r="E3778" s="116"/>
      <c r="F3778" s="88"/>
      <c r="IM3778"/>
      <c r="IN3778"/>
      <c r="IO3778"/>
      <c r="IP3778"/>
      <c r="IQ3778"/>
    </row>
    <row r="3779" s="33" customFormat="1" ht="15.75" customHeight="1" spans="1:251">
      <c r="A3779" s="151"/>
      <c r="C3779" s="121"/>
      <c r="D3779" s="116"/>
      <c r="E3779" s="116"/>
      <c r="F3779" s="88"/>
      <c r="IM3779"/>
      <c r="IN3779"/>
      <c r="IO3779"/>
      <c r="IP3779"/>
      <c r="IQ3779"/>
    </row>
    <row r="3780" s="33" customFormat="1" ht="15.75" customHeight="1" spans="1:251">
      <c r="A3780" s="151"/>
      <c r="C3780" s="121"/>
      <c r="D3780" s="116"/>
      <c r="E3780" s="116"/>
      <c r="F3780" s="88"/>
      <c r="IM3780"/>
      <c r="IN3780"/>
      <c r="IO3780"/>
      <c r="IP3780"/>
      <c r="IQ3780"/>
    </row>
    <row r="3781" s="33" customFormat="1" ht="15.75" customHeight="1" spans="1:251">
      <c r="A3781" s="151"/>
      <c r="C3781" s="121"/>
      <c r="D3781" s="116"/>
      <c r="E3781" s="116"/>
      <c r="F3781" s="88"/>
      <c r="IM3781"/>
      <c r="IN3781"/>
      <c r="IO3781"/>
      <c r="IP3781"/>
      <c r="IQ3781"/>
    </row>
    <row r="3782" s="33" customFormat="1" ht="15.75" customHeight="1" spans="1:251">
      <c r="A3782" s="151"/>
      <c r="C3782" s="121"/>
      <c r="D3782" s="116"/>
      <c r="E3782" s="116"/>
      <c r="F3782" s="88"/>
      <c r="IM3782"/>
      <c r="IN3782"/>
      <c r="IO3782"/>
      <c r="IP3782"/>
      <c r="IQ3782"/>
    </row>
    <row r="3783" s="33" customFormat="1" ht="15.75" customHeight="1" spans="1:251">
      <c r="A3783" s="151"/>
      <c r="C3783" s="121"/>
      <c r="D3783" s="116"/>
      <c r="E3783" s="116"/>
      <c r="F3783" s="88"/>
      <c r="IM3783"/>
      <c r="IN3783"/>
      <c r="IO3783"/>
      <c r="IP3783"/>
      <c r="IQ3783"/>
    </row>
    <row r="3784" s="33" customFormat="1" ht="15.75" customHeight="1" spans="1:251">
      <c r="A3784" s="151"/>
      <c r="C3784" s="121"/>
      <c r="D3784" s="116"/>
      <c r="E3784" s="116"/>
      <c r="F3784" s="88"/>
      <c r="IM3784"/>
      <c r="IN3784"/>
      <c r="IO3784"/>
      <c r="IP3784"/>
      <c r="IQ3784"/>
    </row>
    <row r="3785" s="33" customFormat="1" ht="15.75" customHeight="1" spans="1:251">
      <c r="A3785" s="151"/>
      <c r="C3785" s="121"/>
      <c r="D3785" s="116"/>
      <c r="E3785" s="116"/>
      <c r="F3785" s="88"/>
      <c r="IM3785"/>
      <c r="IN3785"/>
      <c r="IO3785"/>
      <c r="IP3785"/>
      <c r="IQ3785"/>
    </row>
    <row r="3786" s="33" customFormat="1" ht="15.75" customHeight="1" spans="1:251">
      <c r="A3786" s="151"/>
      <c r="C3786" s="121"/>
      <c r="D3786" s="116"/>
      <c r="E3786" s="116"/>
      <c r="F3786" s="88"/>
      <c r="IM3786"/>
      <c r="IN3786"/>
      <c r="IO3786"/>
      <c r="IP3786"/>
      <c r="IQ3786"/>
    </row>
    <row r="3787" s="33" customFormat="1" ht="15.75" customHeight="1" spans="1:251">
      <c r="A3787" s="151"/>
      <c r="C3787" s="121"/>
      <c r="D3787" s="116"/>
      <c r="E3787" s="116"/>
      <c r="F3787" s="88"/>
      <c r="IM3787"/>
      <c r="IN3787"/>
      <c r="IO3787"/>
      <c r="IP3787"/>
      <c r="IQ3787"/>
    </row>
    <row r="3788" s="33" customFormat="1" ht="15.75" customHeight="1" spans="1:251">
      <c r="A3788" s="151"/>
      <c r="C3788" s="121"/>
      <c r="D3788" s="116"/>
      <c r="E3788" s="116"/>
      <c r="F3788" s="88"/>
      <c r="IM3788"/>
      <c r="IN3788"/>
      <c r="IO3788"/>
      <c r="IP3788"/>
      <c r="IQ3788"/>
    </row>
    <row r="3789" s="33" customFormat="1" ht="15.75" customHeight="1" spans="1:251">
      <c r="A3789" s="151"/>
      <c r="C3789" s="121"/>
      <c r="D3789" s="116"/>
      <c r="E3789" s="116"/>
      <c r="F3789" s="88"/>
      <c r="IM3789"/>
      <c r="IN3789"/>
      <c r="IO3789"/>
      <c r="IP3789"/>
      <c r="IQ3789"/>
    </row>
    <row r="3790" s="33" customFormat="1" ht="15.75" customHeight="1" spans="1:251">
      <c r="A3790" s="151"/>
      <c r="C3790" s="121"/>
      <c r="D3790" s="116"/>
      <c r="E3790" s="116"/>
      <c r="F3790" s="88"/>
      <c r="IM3790"/>
      <c r="IN3790"/>
      <c r="IO3790"/>
      <c r="IP3790"/>
      <c r="IQ3790"/>
    </row>
    <row r="3791" s="33" customFormat="1" ht="15.75" customHeight="1" spans="1:251">
      <c r="A3791" s="151"/>
      <c r="C3791" s="121"/>
      <c r="D3791" s="116"/>
      <c r="E3791" s="116"/>
      <c r="F3791" s="88"/>
      <c r="IM3791"/>
      <c r="IN3791"/>
      <c r="IO3791"/>
      <c r="IP3791"/>
      <c r="IQ3791"/>
    </row>
    <row r="3792" s="33" customFormat="1" ht="15.75" customHeight="1" spans="1:251">
      <c r="A3792" s="151"/>
      <c r="C3792" s="121"/>
      <c r="D3792" s="116"/>
      <c r="E3792" s="116"/>
      <c r="F3792" s="88"/>
      <c r="IM3792"/>
      <c r="IN3792"/>
      <c r="IO3792"/>
      <c r="IP3792"/>
      <c r="IQ3792"/>
    </row>
    <row r="3793" s="33" customFormat="1" ht="15.75" customHeight="1" spans="1:251">
      <c r="A3793" s="151"/>
      <c r="C3793" s="121"/>
      <c r="D3793" s="116"/>
      <c r="E3793" s="116"/>
      <c r="F3793" s="88"/>
      <c r="IM3793"/>
      <c r="IN3793"/>
      <c r="IO3793"/>
      <c r="IP3793"/>
      <c r="IQ3793"/>
    </row>
    <row r="3794" s="33" customFormat="1" ht="15.75" customHeight="1" spans="1:251">
      <c r="A3794" s="151"/>
      <c r="C3794" s="121"/>
      <c r="D3794" s="116"/>
      <c r="E3794" s="116"/>
      <c r="F3794" s="88"/>
      <c r="IM3794"/>
      <c r="IN3794"/>
      <c r="IO3794"/>
      <c r="IP3794"/>
      <c r="IQ3794"/>
    </row>
    <row r="3795" s="33" customFormat="1" ht="15.75" customHeight="1" spans="1:251">
      <c r="A3795" s="151"/>
      <c r="C3795" s="121"/>
      <c r="D3795" s="116"/>
      <c r="E3795" s="116"/>
      <c r="F3795" s="88"/>
      <c r="IM3795"/>
      <c r="IN3795"/>
      <c r="IO3795"/>
      <c r="IP3795"/>
      <c r="IQ3795"/>
    </row>
    <row r="3796" s="33" customFormat="1" ht="15.75" customHeight="1" spans="1:251">
      <c r="A3796" s="151"/>
      <c r="C3796" s="121"/>
      <c r="D3796" s="116"/>
      <c r="E3796" s="116"/>
      <c r="F3796" s="88"/>
      <c r="IM3796"/>
      <c r="IN3796"/>
      <c r="IO3796"/>
      <c r="IP3796"/>
      <c r="IQ3796"/>
    </row>
    <row r="3797" s="33" customFormat="1" ht="15.75" customHeight="1" spans="1:251">
      <c r="A3797" s="151"/>
      <c r="C3797" s="121"/>
      <c r="D3797" s="116"/>
      <c r="E3797" s="116"/>
      <c r="F3797" s="88"/>
      <c r="IM3797"/>
      <c r="IN3797"/>
      <c r="IO3797"/>
      <c r="IP3797"/>
      <c r="IQ3797"/>
    </row>
    <row r="3798" s="33" customFormat="1" ht="15.75" customHeight="1" spans="1:251">
      <c r="A3798" s="151"/>
      <c r="C3798" s="121"/>
      <c r="D3798" s="116"/>
      <c r="E3798" s="116"/>
      <c r="F3798" s="88"/>
      <c r="IM3798"/>
      <c r="IN3798"/>
      <c r="IO3798"/>
      <c r="IP3798"/>
      <c r="IQ3798"/>
    </row>
    <row r="3799" s="33" customFormat="1" ht="15.75" customHeight="1" spans="1:251">
      <c r="A3799" s="151"/>
      <c r="C3799" s="121"/>
      <c r="D3799" s="116"/>
      <c r="E3799" s="116"/>
      <c r="F3799" s="88"/>
      <c r="IM3799"/>
      <c r="IN3799"/>
      <c r="IO3799"/>
      <c r="IP3799"/>
      <c r="IQ3799"/>
    </row>
    <row r="3800" s="33" customFormat="1" ht="15.75" customHeight="1" spans="1:251">
      <c r="A3800" s="151"/>
      <c r="C3800" s="121"/>
      <c r="D3800" s="116"/>
      <c r="E3800" s="116"/>
      <c r="F3800" s="88"/>
      <c r="IM3800"/>
      <c r="IN3800"/>
      <c r="IO3800"/>
      <c r="IP3800"/>
      <c r="IQ3800"/>
    </row>
    <row r="3801" s="33" customFormat="1" ht="15.75" customHeight="1" spans="1:251">
      <c r="A3801" s="151"/>
      <c r="C3801" s="121"/>
      <c r="D3801" s="116"/>
      <c r="E3801" s="116"/>
      <c r="F3801" s="88"/>
      <c r="IM3801"/>
      <c r="IN3801"/>
      <c r="IO3801"/>
      <c r="IP3801"/>
      <c r="IQ3801"/>
    </row>
    <row r="3802" s="33" customFormat="1" ht="15.75" customHeight="1" spans="1:251">
      <c r="A3802" s="151"/>
      <c r="C3802" s="121"/>
      <c r="D3802" s="116"/>
      <c r="E3802" s="116"/>
      <c r="F3802" s="88"/>
      <c r="IM3802"/>
      <c r="IN3802"/>
      <c r="IO3802"/>
      <c r="IP3802"/>
      <c r="IQ3802"/>
    </row>
    <row r="3803" s="33" customFormat="1" ht="15.75" customHeight="1" spans="1:251">
      <c r="A3803" s="151"/>
      <c r="C3803" s="121"/>
      <c r="D3803" s="116"/>
      <c r="E3803" s="116"/>
      <c r="F3803" s="88"/>
      <c r="IM3803"/>
      <c r="IN3803"/>
      <c r="IO3803"/>
      <c r="IP3803"/>
      <c r="IQ3803"/>
    </row>
    <row r="3804" s="33" customFormat="1" ht="15.75" customHeight="1" spans="1:251">
      <c r="A3804" s="151"/>
      <c r="C3804" s="121"/>
      <c r="D3804" s="116"/>
      <c r="E3804" s="116"/>
      <c r="F3804" s="88"/>
      <c r="IM3804"/>
      <c r="IN3804"/>
      <c r="IO3804"/>
      <c r="IP3804"/>
      <c r="IQ3804"/>
    </row>
    <row r="3805" s="33" customFormat="1" ht="15.75" customHeight="1" spans="1:251">
      <c r="A3805" s="151"/>
      <c r="C3805" s="121"/>
      <c r="D3805" s="116"/>
      <c r="E3805" s="116"/>
      <c r="F3805" s="88"/>
      <c r="IM3805"/>
      <c r="IN3805"/>
      <c r="IO3805"/>
      <c r="IP3805"/>
      <c r="IQ3805"/>
    </row>
    <row r="3806" s="33" customFormat="1" ht="15.75" customHeight="1" spans="1:251">
      <c r="A3806" s="151"/>
      <c r="C3806" s="121"/>
      <c r="D3806" s="116"/>
      <c r="E3806" s="116"/>
      <c r="F3806" s="88"/>
      <c r="IM3806"/>
      <c r="IN3806"/>
      <c r="IO3806"/>
      <c r="IP3806"/>
      <c r="IQ3806"/>
    </row>
    <row r="3807" s="33" customFormat="1" ht="15.75" customHeight="1" spans="1:251">
      <c r="A3807" s="151"/>
      <c r="C3807" s="121"/>
      <c r="D3807" s="116"/>
      <c r="E3807" s="116"/>
      <c r="F3807" s="88"/>
      <c r="IM3807"/>
      <c r="IN3807"/>
      <c r="IO3807"/>
      <c r="IP3807"/>
      <c r="IQ3807"/>
    </row>
    <row r="3808" s="33" customFormat="1" ht="15.75" customHeight="1" spans="1:251">
      <c r="A3808" s="151"/>
      <c r="C3808" s="121"/>
      <c r="D3808" s="116"/>
      <c r="E3808" s="116"/>
      <c r="F3808" s="88"/>
      <c r="IM3808"/>
      <c r="IN3808"/>
      <c r="IO3808"/>
      <c r="IP3808"/>
      <c r="IQ3808"/>
    </row>
    <row r="3809" s="33" customFormat="1" ht="15.75" customHeight="1" spans="1:251">
      <c r="A3809" s="151"/>
      <c r="C3809" s="121"/>
      <c r="D3809" s="116"/>
      <c r="E3809" s="116"/>
      <c r="F3809" s="88"/>
      <c r="IM3809"/>
      <c r="IN3809"/>
      <c r="IO3809"/>
      <c r="IP3809"/>
      <c r="IQ3809"/>
    </row>
    <row r="3810" s="33" customFormat="1" ht="15.75" customHeight="1" spans="1:251">
      <c r="A3810" s="151"/>
      <c r="C3810" s="121"/>
      <c r="D3810" s="116"/>
      <c r="E3810" s="116"/>
      <c r="F3810" s="88"/>
      <c r="IM3810"/>
      <c r="IN3810"/>
      <c r="IO3810"/>
      <c r="IP3810"/>
      <c r="IQ3810"/>
    </row>
    <row r="3811" s="33" customFormat="1" ht="15.75" customHeight="1" spans="1:251">
      <c r="A3811" s="151"/>
      <c r="C3811" s="121"/>
      <c r="D3811" s="116"/>
      <c r="E3811" s="116"/>
      <c r="F3811" s="88"/>
      <c r="IM3811"/>
      <c r="IN3811"/>
      <c r="IO3811"/>
      <c r="IP3811"/>
      <c r="IQ3811"/>
    </row>
    <row r="3812" s="33" customFormat="1" ht="15.75" customHeight="1" spans="1:251">
      <c r="A3812" s="151"/>
      <c r="C3812" s="121"/>
      <c r="D3812" s="116"/>
      <c r="E3812" s="116"/>
      <c r="F3812" s="88"/>
      <c r="IM3812"/>
      <c r="IN3812"/>
      <c r="IO3812"/>
      <c r="IP3812"/>
      <c r="IQ3812"/>
    </row>
    <row r="3813" s="33" customFormat="1" ht="15.75" customHeight="1" spans="1:251">
      <c r="A3813" s="151"/>
      <c r="C3813" s="121"/>
      <c r="D3813" s="116"/>
      <c r="E3813" s="116"/>
      <c r="F3813" s="88"/>
      <c r="IM3813"/>
      <c r="IN3813"/>
      <c r="IO3813"/>
      <c r="IP3813"/>
      <c r="IQ3813"/>
    </row>
    <row r="3814" s="33" customFormat="1" ht="15.75" customHeight="1" spans="1:251">
      <c r="A3814" s="151"/>
      <c r="C3814" s="121"/>
      <c r="D3814" s="116"/>
      <c r="E3814" s="116"/>
      <c r="F3814" s="88"/>
      <c r="IM3814"/>
      <c r="IN3814"/>
      <c r="IO3814"/>
      <c r="IP3814"/>
      <c r="IQ3814"/>
    </row>
    <row r="3815" s="33" customFormat="1" ht="15.75" customHeight="1" spans="1:251">
      <c r="A3815" s="151"/>
      <c r="C3815" s="121"/>
      <c r="D3815" s="116"/>
      <c r="E3815" s="116"/>
      <c r="F3815" s="88"/>
      <c r="IM3815"/>
      <c r="IN3815"/>
      <c r="IO3815"/>
      <c r="IP3815"/>
      <c r="IQ3815"/>
    </row>
    <row r="3816" s="33" customFormat="1" ht="15.75" customHeight="1" spans="1:251">
      <c r="A3816" s="151"/>
      <c r="C3816" s="121"/>
      <c r="D3816" s="116"/>
      <c r="E3816" s="116"/>
      <c r="F3816" s="88"/>
      <c r="IM3816"/>
      <c r="IN3816"/>
      <c r="IO3816"/>
      <c r="IP3816"/>
      <c r="IQ3816"/>
    </row>
    <row r="3817" s="33" customFormat="1" ht="15.75" customHeight="1" spans="1:251">
      <c r="A3817" s="151"/>
      <c r="C3817" s="121"/>
      <c r="D3817" s="116"/>
      <c r="E3817" s="116"/>
      <c r="F3817" s="88"/>
      <c r="IM3817"/>
      <c r="IN3817"/>
      <c r="IO3817"/>
      <c r="IP3817"/>
      <c r="IQ3817"/>
    </row>
    <row r="3818" s="33" customFormat="1" ht="15.75" customHeight="1" spans="1:251">
      <c r="A3818" s="151"/>
      <c r="C3818" s="121"/>
      <c r="D3818" s="116"/>
      <c r="E3818" s="116"/>
      <c r="F3818" s="88"/>
      <c r="IM3818"/>
      <c r="IN3818"/>
      <c r="IO3818"/>
      <c r="IP3818"/>
      <c r="IQ3818"/>
    </row>
    <row r="3819" s="33" customFormat="1" ht="15.75" customHeight="1" spans="1:251">
      <c r="A3819" s="151"/>
      <c r="C3819" s="121"/>
      <c r="D3819" s="116"/>
      <c r="E3819" s="116"/>
      <c r="F3819" s="88"/>
      <c r="IM3819"/>
      <c r="IN3819"/>
      <c r="IO3819"/>
      <c r="IP3819"/>
      <c r="IQ3819"/>
    </row>
    <row r="3820" s="33" customFormat="1" ht="15.75" customHeight="1" spans="1:251">
      <c r="A3820" s="151"/>
      <c r="C3820" s="121"/>
      <c r="D3820" s="116"/>
      <c r="E3820" s="116"/>
      <c r="F3820" s="88"/>
      <c r="IM3820"/>
      <c r="IN3820"/>
      <c r="IO3820"/>
      <c r="IP3820"/>
      <c r="IQ3820"/>
    </row>
    <row r="3821" s="33" customFormat="1" ht="15.75" customHeight="1" spans="1:251">
      <c r="A3821" s="151"/>
      <c r="C3821" s="121"/>
      <c r="D3821" s="116"/>
      <c r="E3821" s="116"/>
      <c r="F3821" s="88"/>
      <c r="IM3821"/>
      <c r="IN3821"/>
      <c r="IO3821"/>
      <c r="IP3821"/>
      <c r="IQ3821"/>
    </row>
    <row r="3822" s="33" customFormat="1" ht="15.75" customHeight="1" spans="1:251">
      <c r="A3822" s="151"/>
      <c r="C3822" s="121"/>
      <c r="D3822" s="116"/>
      <c r="E3822" s="116"/>
      <c r="F3822" s="88"/>
      <c r="IM3822"/>
      <c r="IN3822"/>
      <c r="IO3822"/>
      <c r="IP3822"/>
      <c r="IQ3822"/>
    </row>
    <row r="3823" s="33" customFormat="1" ht="15.75" customHeight="1" spans="1:251">
      <c r="A3823" s="151"/>
      <c r="C3823" s="121"/>
      <c r="D3823" s="116"/>
      <c r="E3823" s="116"/>
      <c r="F3823" s="88"/>
      <c r="IM3823"/>
      <c r="IN3823"/>
      <c r="IO3823"/>
      <c r="IP3823"/>
      <c r="IQ3823"/>
    </row>
    <row r="3824" s="33" customFormat="1" ht="15.75" customHeight="1" spans="1:251">
      <c r="A3824" s="151"/>
      <c r="C3824" s="121"/>
      <c r="D3824" s="116"/>
      <c r="E3824" s="116"/>
      <c r="F3824" s="88"/>
      <c r="IM3824"/>
      <c r="IN3824"/>
      <c r="IO3824"/>
      <c r="IP3824"/>
      <c r="IQ3824"/>
    </row>
    <row r="3825" s="33" customFormat="1" ht="15.75" customHeight="1" spans="1:251">
      <c r="A3825" s="151"/>
      <c r="C3825" s="121"/>
      <c r="D3825" s="116"/>
      <c r="E3825" s="116"/>
      <c r="F3825" s="88"/>
      <c r="IM3825"/>
      <c r="IN3825"/>
      <c r="IO3825"/>
      <c r="IP3825"/>
      <c r="IQ3825"/>
    </row>
    <row r="3826" s="33" customFormat="1" ht="15.75" customHeight="1" spans="1:251">
      <c r="A3826" s="151"/>
      <c r="C3826" s="121"/>
      <c r="D3826" s="116"/>
      <c r="E3826" s="116"/>
      <c r="F3826" s="88"/>
      <c r="IM3826"/>
      <c r="IN3826"/>
      <c r="IO3826"/>
      <c r="IP3826"/>
      <c r="IQ3826"/>
    </row>
    <row r="3827" s="33" customFormat="1" ht="15.75" customHeight="1" spans="1:251">
      <c r="A3827" s="151"/>
      <c r="C3827" s="121"/>
      <c r="D3827" s="116"/>
      <c r="E3827" s="116"/>
      <c r="F3827" s="88"/>
      <c r="IM3827"/>
      <c r="IN3827"/>
      <c r="IO3827"/>
      <c r="IP3827"/>
      <c r="IQ3827"/>
    </row>
    <row r="3828" s="33" customFormat="1" ht="15.75" customHeight="1" spans="1:251">
      <c r="A3828" s="151"/>
      <c r="C3828" s="121"/>
      <c r="D3828" s="116"/>
      <c r="E3828" s="116"/>
      <c r="F3828" s="88"/>
      <c r="IM3828"/>
      <c r="IN3828"/>
      <c r="IO3828"/>
      <c r="IP3828"/>
      <c r="IQ3828"/>
    </row>
    <row r="3829" s="33" customFormat="1" ht="15.75" customHeight="1" spans="1:251">
      <c r="A3829" s="151"/>
      <c r="C3829" s="121"/>
      <c r="D3829" s="116"/>
      <c r="E3829" s="116"/>
      <c r="F3829" s="88"/>
      <c r="IM3829"/>
      <c r="IN3829"/>
      <c r="IO3829"/>
      <c r="IP3829"/>
      <c r="IQ3829"/>
    </row>
    <row r="3830" s="33" customFormat="1" ht="15.75" customHeight="1" spans="1:251">
      <c r="A3830" s="151"/>
      <c r="C3830" s="121"/>
      <c r="D3830" s="116"/>
      <c r="E3830" s="116"/>
      <c r="F3830" s="88"/>
      <c r="IM3830"/>
      <c r="IN3830"/>
      <c r="IO3830"/>
      <c r="IP3830"/>
      <c r="IQ3830"/>
    </row>
    <row r="3831" s="33" customFormat="1" ht="15.75" customHeight="1" spans="1:251">
      <c r="A3831" s="151"/>
      <c r="C3831" s="121"/>
      <c r="D3831" s="116"/>
      <c r="E3831" s="116"/>
      <c r="F3831" s="88"/>
      <c r="IM3831"/>
      <c r="IN3831"/>
      <c r="IO3831"/>
      <c r="IP3831"/>
      <c r="IQ3831"/>
    </row>
    <row r="3832" s="33" customFormat="1" ht="15.75" customHeight="1" spans="1:251">
      <c r="A3832" s="151"/>
      <c r="C3832" s="121"/>
      <c r="D3832" s="116"/>
      <c r="E3832" s="116"/>
      <c r="F3832" s="88"/>
      <c r="IM3832"/>
      <c r="IN3832"/>
      <c r="IO3832"/>
      <c r="IP3832"/>
      <c r="IQ3832"/>
    </row>
    <row r="3833" s="33" customFormat="1" ht="15.75" customHeight="1" spans="1:251">
      <c r="A3833" s="151"/>
      <c r="C3833" s="121"/>
      <c r="D3833" s="116"/>
      <c r="E3833" s="116"/>
      <c r="F3833" s="88"/>
      <c r="IM3833"/>
      <c r="IN3833"/>
      <c r="IO3833"/>
      <c r="IP3833"/>
      <c r="IQ3833"/>
    </row>
    <row r="3834" s="33" customFormat="1" ht="15.75" customHeight="1" spans="1:251">
      <c r="A3834" s="151"/>
      <c r="C3834" s="121"/>
      <c r="D3834" s="116"/>
      <c r="E3834" s="116"/>
      <c r="F3834" s="88"/>
      <c r="IM3834"/>
      <c r="IN3834"/>
      <c r="IO3834"/>
      <c r="IP3834"/>
      <c r="IQ3834"/>
    </row>
    <row r="3835" s="33" customFormat="1" ht="15.75" customHeight="1" spans="1:251">
      <c r="A3835" s="151"/>
      <c r="C3835" s="121"/>
      <c r="D3835" s="116"/>
      <c r="E3835" s="116"/>
      <c r="F3835" s="88"/>
      <c r="IM3835"/>
      <c r="IN3835"/>
      <c r="IO3835"/>
      <c r="IP3835"/>
      <c r="IQ3835"/>
    </row>
    <row r="3836" s="33" customFormat="1" ht="15.75" customHeight="1" spans="1:251">
      <c r="A3836" s="151"/>
      <c r="C3836" s="121"/>
      <c r="D3836" s="116"/>
      <c r="E3836" s="116"/>
      <c r="F3836" s="88"/>
      <c r="IM3836"/>
      <c r="IN3836"/>
      <c r="IO3836"/>
      <c r="IP3836"/>
      <c r="IQ3836"/>
    </row>
    <row r="3837" s="33" customFormat="1" ht="15.75" customHeight="1" spans="1:251">
      <c r="A3837" s="151"/>
      <c r="C3837" s="121"/>
      <c r="D3837" s="116"/>
      <c r="E3837" s="116"/>
      <c r="F3837" s="88"/>
      <c r="IM3837"/>
      <c r="IN3837"/>
      <c r="IO3837"/>
      <c r="IP3837"/>
      <c r="IQ3837"/>
    </row>
    <row r="3838" s="33" customFormat="1" ht="15.75" customHeight="1" spans="1:251">
      <c r="A3838" s="151"/>
      <c r="C3838" s="121"/>
      <c r="D3838" s="116"/>
      <c r="E3838" s="116"/>
      <c r="F3838" s="88"/>
      <c r="IM3838"/>
      <c r="IN3838"/>
      <c r="IO3838"/>
      <c r="IP3838"/>
      <c r="IQ3838"/>
    </row>
    <row r="3839" s="33" customFormat="1" ht="15.75" customHeight="1" spans="1:251">
      <c r="A3839" s="151"/>
      <c r="C3839" s="121"/>
      <c r="D3839" s="116"/>
      <c r="E3839" s="116"/>
      <c r="F3839" s="88"/>
      <c r="IM3839"/>
      <c r="IN3839"/>
      <c r="IO3839"/>
      <c r="IP3839"/>
      <c r="IQ3839"/>
    </row>
    <row r="3840" s="33" customFormat="1" ht="15.75" customHeight="1" spans="1:251">
      <c r="A3840" s="151"/>
      <c r="C3840" s="121"/>
      <c r="D3840" s="116"/>
      <c r="E3840" s="116"/>
      <c r="F3840" s="88"/>
      <c r="IM3840"/>
      <c r="IN3840"/>
      <c r="IO3840"/>
      <c r="IP3840"/>
      <c r="IQ3840"/>
    </row>
    <row r="3841" s="33" customFormat="1" ht="15.75" customHeight="1" spans="1:251">
      <c r="A3841" s="151"/>
      <c r="C3841" s="121"/>
      <c r="D3841" s="116"/>
      <c r="E3841" s="116"/>
      <c r="F3841" s="88"/>
      <c r="IM3841"/>
      <c r="IN3841"/>
      <c r="IO3841"/>
      <c r="IP3841"/>
      <c r="IQ3841"/>
    </row>
    <row r="3842" s="33" customFormat="1" ht="15.75" customHeight="1" spans="1:251">
      <c r="A3842" s="151"/>
      <c r="C3842" s="121"/>
      <c r="D3842" s="116"/>
      <c r="E3842" s="116"/>
      <c r="F3842" s="88"/>
      <c r="IM3842"/>
      <c r="IN3842"/>
      <c r="IO3842"/>
      <c r="IP3842"/>
      <c r="IQ3842"/>
    </row>
    <row r="3843" s="33" customFormat="1" ht="15.75" customHeight="1" spans="1:251">
      <c r="A3843" s="151"/>
      <c r="C3843" s="121"/>
      <c r="D3843" s="116"/>
      <c r="E3843" s="116"/>
      <c r="F3843" s="88"/>
      <c r="IM3843"/>
      <c r="IN3843"/>
      <c r="IO3843"/>
      <c r="IP3843"/>
      <c r="IQ3843"/>
    </row>
    <row r="3844" s="33" customFormat="1" ht="15.75" customHeight="1" spans="1:251">
      <c r="A3844" s="151"/>
      <c r="C3844" s="121"/>
      <c r="D3844" s="116"/>
      <c r="E3844" s="116"/>
      <c r="F3844" s="88"/>
      <c r="IM3844"/>
      <c r="IN3844"/>
      <c r="IO3844"/>
      <c r="IP3844"/>
      <c r="IQ3844"/>
    </row>
    <row r="3845" s="33" customFormat="1" ht="15.75" customHeight="1" spans="1:251">
      <c r="A3845" s="151"/>
      <c r="C3845" s="121"/>
      <c r="D3845" s="116"/>
      <c r="E3845" s="116"/>
      <c r="F3845" s="88"/>
      <c r="IM3845"/>
      <c r="IN3845"/>
      <c r="IO3845"/>
      <c r="IP3845"/>
      <c r="IQ3845"/>
    </row>
    <row r="3846" s="33" customFormat="1" ht="15.75" customHeight="1" spans="1:251">
      <c r="A3846" s="151"/>
      <c r="C3846" s="121"/>
      <c r="D3846" s="116"/>
      <c r="E3846" s="116"/>
      <c r="F3846" s="88"/>
      <c r="IM3846"/>
      <c r="IN3846"/>
      <c r="IO3846"/>
      <c r="IP3846"/>
      <c r="IQ3846"/>
    </row>
    <row r="3847" s="33" customFormat="1" ht="15.75" customHeight="1" spans="1:251">
      <c r="A3847" s="151"/>
      <c r="C3847" s="121"/>
      <c r="D3847" s="116"/>
      <c r="E3847" s="116"/>
      <c r="F3847" s="88"/>
      <c r="IM3847"/>
      <c r="IN3847"/>
      <c r="IO3847"/>
      <c r="IP3847"/>
      <c r="IQ3847"/>
    </row>
    <row r="3848" s="33" customFormat="1" ht="15.75" customHeight="1" spans="1:251">
      <c r="A3848" s="151"/>
      <c r="C3848" s="121"/>
      <c r="D3848" s="116"/>
      <c r="E3848" s="116"/>
      <c r="F3848" s="88"/>
      <c r="IM3848"/>
      <c r="IN3848"/>
      <c r="IO3848"/>
      <c r="IP3848"/>
      <c r="IQ3848"/>
    </row>
    <row r="3849" s="33" customFormat="1" ht="15.75" customHeight="1" spans="1:251">
      <c r="A3849" s="151"/>
      <c r="C3849" s="121"/>
      <c r="D3849" s="116"/>
      <c r="E3849" s="116"/>
      <c r="F3849" s="88"/>
      <c r="IM3849"/>
      <c r="IN3849"/>
      <c r="IO3849"/>
      <c r="IP3849"/>
      <c r="IQ3849"/>
    </row>
    <row r="3850" s="33" customFormat="1" ht="15.75" customHeight="1" spans="1:251">
      <c r="A3850" s="151"/>
      <c r="C3850" s="121"/>
      <c r="D3850" s="116"/>
      <c r="E3850" s="116"/>
      <c r="F3850" s="88"/>
      <c r="IM3850"/>
      <c r="IN3850"/>
      <c r="IO3850"/>
      <c r="IP3850"/>
      <c r="IQ3850"/>
    </row>
    <row r="3851" s="33" customFormat="1" ht="15.75" customHeight="1" spans="1:251">
      <c r="A3851" s="151"/>
      <c r="C3851" s="121"/>
      <c r="D3851" s="116"/>
      <c r="E3851" s="116"/>
      <c r="F3851" s="88"/>
      <c r="IM3851"/>
      <c r="IN3851"/>
      <c r="IO3851"/>
      <c r="IP3851"/>
      <c r="IQ3851"/>
    </row>
    <row r="3852" s="33" customFormat="1" ht="15.75" customHeight="1" spans="1:251">
      <c r="A3852" s="151"/>
      <c r="C3852" s="121"/>
      <c r="D3852" s="116"/>
      <c r="E3852" s="116"/>
      <c r="F3852" s="88"/>
      <c r="IM3852"/>
      <c r="IN3852"/>
      <c r="IO3852"/>
      <c r="IP3852"/>
      <c r="IQ3852"/>
    </row>
    <row r="3853" s="33" customFormat="1" ht="15.75" customHeight="1" spans="1:251">
      <c r="A3853" s="151"/>
      <c r="C3853" s="121"/>
      <c r="D3853" s="116"/>
      <c r="E3853" s="116"/>
      <c r="F3853" s="88"/>
      <c r="IM3853"/>
      <c r="IN3853"/>
      <c r="IO3853"/>
      <c r="IP3853"/>
      <c r="IQ3853"/>
    </row>
    <row r="3854" s="33" customFormat="1" ht="15.75" customHeight="1" spans="1:251">
      <c r="A3854" s="151"/>
      <c r="C3854" s="121"/>
      <c r="D3854" s="116"/>
      <c r="E3854" s="116"/>
      <c r="F3854" s="88"/>
      <c r="IM3854"/>
      <c r="IN3854"/>
      <c r="IO3854"/>
      <c r="IP3854"/>
      <c r="IQ3854"/>
    </row>
    <row r="3855" s="33" customFormat="1" ht="15.75" customHeight="1" spans="1:251">
      <c r="A3855" s="151"/>
      <c r="C3855" s="121"/>
      <c r="D3855" s="116"/>
      <c r="E3855" s="116"/>
      <c r="F3855" s="88"/>
      <c r="IM3855"/>
      <c r="IN3855"/>
      <c r="IO3855"/>
      <c r="IP3855"/>
      <c r="IQ3855"/>
    </row>
    <row r="3856" s="33" customFormat="1" ht="15.75" customHeight="1" spans="1:251">
      <c r="A3856" s="151"/>
      <c r="C3856" s="121"/>
      <c r="D3856" s="116"/>
      <c r="E3856" s="116"/>
      <c r="F3856" s="88"/>
      <c r="IM3856"/>
      <c r="IN3856"/>
      <c r="IO3856"/>
      <c r="IP3856"/>
      <c r="IQ3856"/>
    </row>
    <row r="3857" s="33" customFormat="1" ht="15.75" customHeight="1" spans="1:251">
      <c r="A3857" s="151"/>
      <c r="C3857" s="121"/>
      <c r="D3857" s="116"/>
      <c r="E3857" s="116"/>
      <c r="F3857" s="88"/>
      <c r="IM3857"/>
      <c r="IN3857"/>
      <c r="IO3857"/>
      <c r="IP3857"/>
      <c r="IQ3857"/>
    </row>
    <row r="3858" s="33" customFormat="1" ht="15.75" customHeight="1" spans="1:251">
      <c r="A3858" s="151"/>
      <c r="C3858" s="121"/>
      <c r="D3858" s="116"/>
      <c r="E3858" s="116"/>
      <c r="F3858" s="88"/>
      <c r="IM3858"/>
      <c r="IN3858"/>
      <c r="IO3858"/>
      <c r="IP3858"/>
      <c r="IQ3858"/>
    </row>
    <row r="3859" s="33" customFormat="1" ht="15.75" customHeight="1" spans="1:251">
      <c r="A3859" s="151"/>
      <c r="C3859" s="121"/>
      <c r="D3859" s="116"/>
      <c r="E3859" s="116"/>
      <c r="F3859" s="88"/>
      <c r="IM3859"/>
      <c r="IN3859"/>
      <c r="IO3859"/>
      <c r="IP3859"/>
      <c r="IQ3859"/>
    </row>
    <row r="3860" s="33" customFormat="1" ht="15.75" customHeight="1" spans="1:251">
      <c r="A3860" s="151"/>
      <c r="C3860" s="121"/>
      <c r="D3860" s="116"/>
      <c r="E3860" s="116"/>
      <c r="F3860" s="88"/>
      <c r="IM3860"/>
      <c r="IN3860"/>
      <c r="IO3860"/>
      <c r="IP3860"/>
      <c r="IQ3860"/>
    </row>
    <row r="3861" s="33" customFormat="1" ht="15.75" customHeight="1" spans="1:251">
      <c r="A3861" s="151"/>
      <c r="C3861" s="121"/>
      <c r="D3861" s="116"/>
      <c r="E3861" s="116"/>
      <c r="F3861" s="88"/>
      <c r="IM3861"/>
      <c r="IN3861"/>
      <c r="IO3861"/>
      <c r="IP3861"/>
      <c r="IQ3861"/>
    </row>
    <row r="3862" s="33" customFormat="1" ht="15.75" customHeight="1" spans="1:251">
      <c r="A3862" s="151"/>
      <c r="C3862" s="121"/>
      <c r="D3862" s="116"/>
      <c r="E3862" s="116"/>
      <c r="F3862" s="88"/>
      <c r="IM3862"/>
      <c r="IN3862"/>
      <c r="IO3862"/>
      <c r="IP3862"/>
      <c r="IQ3862"/>
    </row>
    <row r="3863" s="33" customFormat="1" ht="15.75" customHeight="1" spans="1:251">
      <c r="A3863" s="151"/>
      <c r="C3863" s="121"/>
      <c r="D3863" s="116"/>
      <c r="E3863" s="116"/>
      <c r="F3863" s="88"/>
      <c r="IM3863"/>
      <c r="IN3863"/>
      <c r="IO3863"/>
      <c r="IP3863"/>
      <c r="IQ3863"/>
    </row>
    <row r="3864" s="33" customFormat="1" ht="15.75" customHeight="1" spans="1:251">
      <c r="A3864" s="151"/>
      <c r="C3864" s="121"/>
      <c r="D3864" s="116"/>
      <c r="E3864" s="116"/>
      <c r="F3864" s="88"/>
      <c r="IM3864"/>
      <c r="IN3864"/>
      <c r="IO3864"/>
      <c r="IP3864"/>
      <c r="IQ3864"/>
    </row>
    <row r="3865" s="33" customFormat="1" ht="15.75" customHeight="1" spans="1:251">
      <c r="A3865" s="151"/>
      <c r="C3865" s="121"/>
      <c r="D3865" s="116"/>
      <c r="E3865" s="116"/>
      <c r="F3865" s="88"/>
      <c r="IM3865"/>
      <c r="IN3865"/>
      <c r="IO3865"/>
      <c r="IP3865"/>
      <c r="IQ3865"/>
    </row>
    <row r="3866" s="33" customFormat="1" ht="15.75" customHeight="1" spans="1:251">
      <c r="A3866" s="151"/>
      <c r="C3866" s="121"/>
      <c r="D3866" s="116"/>
      <c r="E3866" s="116"/>
      <c r="F3866" s="88"/>
      <c r="IM3866"/>
      <c r="IN3866"/>
      <c r="IO3866"/>
      <c r="IP3866"/>
      <c r="IQ3866"/>
    </row>
    <row r="3867" s="33" customFormat="1" ht="15.75" customHeight="1" spans="1:251">
      <c r="A3867" s="151"/>
      <c r="C3867" s="121"/>
      <c r="D3867" s="116"/>
      <c r="E3867" s="116"/>
      <c r="F3867" s="88"/>
      <c r="IM3867"/>
      <c r="IN3867"/>
      <c r="IO3867"/>
      <c r="IP3867"/>
      <c r="IQ3867"/>
    </row>
    <row r="3868" s="33" customFormat="1" ht="15.75" customHeight="1" spans="1:251">
      <c r="A3868" s="151"/>
      <c r="C3868" s="121"/>
      <c r="D3868" s="116"/>
      <c r="E3868" s="116"/>
      <c r="F3868" s="88"/>
      <c r="IM3868"/>
      <c r="IN3868"/>
      <c r="IO3868"/>
      <c r="IP3868"/>
      <c r="IQ3868"/>
    </row>
    <row r="3869" s="33" customFormat="1" ht="15.75" customHeight="1" spans="1:251">
      <c r="A3869" s="151"/>
      <c r="C3869" s="121"/>
      <c r="D3869" s="116"/>
      <c r="E3869" s="116"/>
      <c r="F3869" s="88"/>
      <c r="IM3869"/>
      <c r="IN3869"/>
      <c r="IO3869"/>
      <c r="IP3869"/>
      <c r="IQ3869"/>
    </row>
    <row r="3870" s="33" customFormat="1" ht="15.75" customHeight="1" spans="1:251">
      <c r="A3870" s="151"/>
      <c r="C3870" s="121"/>
      <c r="D3870" s="116"/>
      <c r="E3870" s="116"/>
      <c r="F3870" s="88"/>
      <c r="IM3870"/>
      <c r="IN3870"/>
      <c r="IO3870"/>
      <c r="IP3870"/>
      <c r="IQ3870"/>
    </row>
    <row r="3871" s="33" customFormat="1" ht="15.75" customHeight="1" spans="1:251">
      <c r="A3871" s="151"/>
      <c r="C3871" s="121"/>
      <c r="D3871" s="116"/>
      <c r="E3871" s="116"/>
      <c r="F3871" s="88"/>
      <c r="IM3871"/>
      <c r="IN3871"/>
      <c r="IO3871"/>
      <c r="IP3871"/>
      <c r="IQ3871"/>
    </row>
    <row r="3872" s="33" customFormat="1" ht="15.75" customHeight="1" spans="1:251">
      <c r="A3872" s="151"/>
      <c r="C3872" s="121"/>
      <c r="D3872" s="116"/>
      <c r="E3872" s="116"/>
      <c r="F3872" s="88"/>
      <c r="IM3872"/>
      <c r="IN3872"/>
      <c r="IO3872"/>
      <c r="IP3872"/>
      <c r="IQ3872"/>
    </row>
    <row r="3873" s="33" customFormat="1" ht="15.75" customHeight="1" spans="1:251">
      <c r="A3873" s="151"/>
      <c r="C3873" s="121"/>
      <c r="D3873" s="116"/>
      <c r="E3873" s="116"/>
      <c r="F3873" s="88"/>
      <c r="IM3873"/>
      <c r="IN3873"/>
      <c r="IO3873"/>
      <c r="IP3873"/>
      <c r="IQ3873"/>
    </row>
    <row r="3874" s="33" customFormat="1" ht="15.75" customHeight="1" spans="1:251">
      <c r="A3874" s="151"/>
      <c r="C3874" s="121"/>
      <c r="D3874" s="116"/>
      <c r="E3874" s="116"/>
      <c r="F3874" s="88"/>
      <c r="IM3874"/>
      <c r="IN3874"/>
      <c r="IO3874"/>
      <c r="IP3874"/>
      <c r="IQ3874"/>
    </row>
    <row r="3875" s="33" customFormat="1" ht="15.75" customHeight="1" spans="1:251">
      <c r="A3875" s="151"/>
      <c r="C3875" s="121"/>
      <c r="D3875" s="116"/>
      <c r="E3875" s="116"/>
      <c r="F3875" s="88"/>
      <c r="IM3875"/>
      <c r="IN3875"/>
      <c r="IO3875"/>
      <c r="IP3875"/>
      <c r="IQ3875"/>
    </row>
    <row r="3876" s="33" customFormat="1" ht="15.75" customHeight="1" spans="1:251">
      <c r="A3876" s="151"/>
      <c r="C3876" s="121"/>
      <c r="D3876" s="116"/>
      <c r="E3876" s="116"/>
      <c r="F3876" s="88"/>
      <c r="IM3876"/>
      <c r="IN3876"/>
      <c r="IO3876"/>
      <c r="IP3876"/>
      <c r="IQ3876"/>
    </row>
    <row r="3877" s="33" customFormat="1" ht="15.75" customHeight="1" spans="1:251">
      <c r="A3877" s="151"/>
      <c r="C3877" s="121"/>
      <c r="D3877" s="116"/>
      <c r="E3877" s="116"/>
      <c r="F3877" s="88"/>
      <c r="IM3877"/>
      <c r="IN3877"/>
      <c r="IO3877"/>
      <c r="IP3877"/>
      <c r="IQ3877"/>
    </row>
    <row r="3878" s="33" customFormat="1" ht="15.75" customHeight="1" spans="1:251">
      <c r="A3878" s="151"/>
      <c r="C3878" s="121"/>
      <c r="D3878" s="116"/>
      <c r="E3878" s="116"/>
      <c r="F3878" s="88"/>
      <c r="IM3878"/>
      <c r="IN3878"/>
      <c r="IO3878"/>
      <c r="IP3878"/>
      <c r="IQ3878"/>
    </row>
    <row r="3879" s="33" customFormat="1" ht="15.75" customHeight="1" spans="1:251">
      <c r="A3879" s="151"/>
      <c r="C3879" s="121"/>
      <c r="D3879" s="116"/>
      <c r="E3879" s="116"/>
      <c r="F3879" s="88"/>
      <c r="IM3879"/>
      <c r="IN3879"/>
      <c r="IO3879"/>
      <c r="IP3879"/>
      <c r="IQ3879"/>
    </row>
    <row r="3880" s="33" customFormat="1" ht="15.75" customHeight="1" spans="1:251">
      <c r="A3880" s="151"/>
      <c r="C3880" s="121"/>
      <c r="D3880" s="116"/>
      <c r="E3880" s="116"/>
      <c r="F3880" s="88"/>
      <c r="IM3880"/>
      <c r="IN3880"/>
      <c r="IO3880"/>
      <c r="IP3880"/>
      <c r="IQ3880"/>
    </row>
    <row r="3881" s="33" customFormat="1" ht="15.75" customHeight="1" spans="1:251">
      <c r="A3881" s="151"/>
      <c r="C3881" s="121"/>
      <c r="D3881" s="116"/>
      <c r="E3881" s="116"/>
      <c r="F3881" s="88"/>
      <c r="IM3881"/>
      <c r="IN3881"/>
      <c r="IO3881"/>
      <c r="IP3881"/>
      <c r="IQ3881"/>
    </row>
    <row r="3882" s="33" customFormat="1" ht="15.75" customHeight="1" spans="1:251">
      <c r="A3882" s="151"/>
      <c r="C3882" s="121"/>
      <c r="D3882" s="116"/>
      <c r="E3882" s="116"/>
      <c r="F3882" s="88"/>
      <c r="IM3882"/>
      <c r="IN3882"/>
      <c r="IO3882"/>
      <c r="IP3882"/>
      <c r="IQ3882"/>
    </row>
    <row r="3883" s="33" customFormat="1" ht="15.75" customHeight="1" spans="1:251">
      <c r="A3883" s="151"/>
      <c r="C3883" s="121"/>
      <c r="D3883" s="116"/>
      <c r="E3883" s="116"/>
      <c r="F3883" s="88"/>
      <c r="IM3883"/>
      <c r="IN3883"/>
      <c r="IO3883"/>
      <c r="IP3883"/>
      <c r="IQ3883"/>
    </row>
    <row r="3884" s="33" customFormat="1" ht="15.75" customHeight="1" spans="1:251">
      <c r="A3884" s="151"/>
      <c r="C3884" s="121"/>
      <c r="D3884" s="116"/>
      <c r="E3884" s="116"/>
      <c r="F3884" s="88"/>
      <c r="IM3884"/>
      <c r="IN3884"/>
      <c r="IO3884"/>
      <c r="IP3884"/>
      <c r="IQ3884"/>
    </row>
    <row r="3885" s="33" customFormat="1" ht="15.75" customHeight="1" spans="1:251">
      <c r="A3885" s="151"/>
      <c r="C3885" s="121"/>
      <c r="D3885" s="116"/>
      <c r="E3885" s="116"/>
      <c r="F3885" s="88"/>
      <c r="IM3885"/>
      <c r="IN3885"/>
      <c r="IO3885"/>
      <c r="IP3885"/>
      <c r="IQ3885"/>
    </row>
    <row r="3886" s="33" customFormat="1" ht="15.75" customHeight="1" spans="1:251">
      <c r="A3886" s="151"/>
      <c r="C3886" s="121"/>
      <c r="D3886" s="116"/>
      <c r="E3886" s="116"/>
      <c r="F3886" s="88"/>
      <c r="IM3886"/>
      <c r="IN3886"/>
      <c r="IO3886"/>
      <c r="IP3886"/>
      <c r="IQ3886"/>
    </row>
    <row r="3887" s="33" customFormat="1" ht="15.75" customHeight="1" spans="1:251">
      <c r="A3887" s="151"/>
      <c r="C3887" s="121"/>
      <c r="D3887" s="116"/>
      <c r="E3887" s="116"/>
      <c r="F3887" s="88"/>
      <c r="IM3887"/>
      <c r="IN3887"/>
      <c r="IO3887"/>
      <c r="IP3887"/>
      <c r="IQ3887"/>
    </row>
    <row r="3888" s="33" customFormat="1" ht="15.75" customHeight="1" spans="1:251">
      <c r="A3888" s="151"/>
      <c r="C3888" s="121"/>
      <c r="D3888" s="116"/>
      <c r="E3888" s="116"/>
      <c r="F3888" s="88"/>
      <c r="IM3888"/>
      <c r="IN3888"/>
      <c r="IO3888"/>
      <c r="IP3888"/>
      <c r="IQ3888"/>
    </row>
    <row r="3889" s="33" customFormat="1" ht="15.75" customHeight="1" spans="1:251">
      <c r="A3889" s="151"/>
      <c r="C3889" s="121"/>
      <c r="D3889" s="116"/>
      <c r="E3889" s="116"/>
      <c r="F3889" s="88"/>
      <c r="IM3889"/>
      <c r="IN3889"/>
      <c r="IO3889"/>
      <c r="IP3889"/>
      <c r="IQ3889"/>
    </row>
    <row r="3890" s="33" customFormat="1" ht="15.75" customHeight="1" spans="1:251">
      <c r="A3890" s="151"/>
      <c r="C3890" s="121"/>
      <c r="D3890" s="116"/>
      <c r="E3890" s="116"/>
      <c r="F3890" s="88"/>
      <c r="IM3890"/>
      <c r="IN3890"/>
      <c r="IO3890"/>
      <c r="IP3890"/>
      <c r="IQ3890"/>
    </row>
    <row r="3891" s="33" customFormat="1" ht="15.75" customHeight="1" spans="1:251">
      <c r="A3891" s="151"/>
      <c r="C3891" s="121"/>
      <c r="D3891" s="116"/>
      <c r="E3891" s="116"/>
      <c r="F3891" s="88"/>
      <c r="IM3891"/>
      <c r="IN3891"/>
      <c r="IO3891"/>
      <c r="IP3891"/>
      <c r="IQ3891"/>
    </row>
    <row r="3892" s="33" customFormat="1" ht="15.75" customHeight="1" spans="1:251">
      <c r="A3892" s="151"/>
      <c r="C3892" s="121"/>
      <c r="D3892" s="116"/>
      <c r="E3892" s="116"/>
      <c r="F3892" s="88"/>
      <c r="IM3892"/>
      <c r="IN3892"/>
      <c r="IO3892"/>
      <c r="IP3892"/>
      <c r="IQ3892"/>
    </row>
    <row r="3893" s="33" customFormat="1" ht="15.75" customHeight="1" spans="1:251">
      <c r="A3893" s="151"/>
      <c r="C3893" s="121"/>
      <c r="D3893" s="116"/>
      <c r="E3893" s="116"/>
      <c r="F3893" s="88"/>
      <c r="IM3893"/>
      <c r="IN3893"/>
      <c r="IO3893"/>
      <c r="IP3893"/>
      <c r="IQ3893"/>
    </row>
    <row r="3894" s="33" customFormat="1" ht="15.75" customHeight="1" spans="1:251">
      <c r="A3894" s="151"/>
      <c r="C3894" s="121"/>
      <c r="D3894" s="116"/>
      <c r="E3894" s="116"/>
      <c r="F3894" s="88"/>
      <c r="IM3894"/>
      <c r="IN3894"/>
      <c r="IO3894"/>
      <c r="IP3894"/>
      <c r="IQ3894"/>
    </row>
    <row r="3895" s="33" customFormat="1" ht="15.75" customHeight="1" spans="1:251">
      <c r="A3895" s="151"/>
      <c r="C3895" s="121"/>
      <c r="D3895" s="116"/>
      <c r="E3895" s="116"/>
      <c r="F3895" s="88"/>
      <c r="IM3895"/>
      <c r="IN3895"/>
      <c r="IO3895"/>
      <c r="IP3895"/>
      <c r="IQ3895"/>
    </row>
    <row r="3896" s="33" customFormat="1" ht="15.75" customHeight="1" spans="1:251">
      <c r="A3896" s="151"/>
      <c r="C3896" s="121"/>
      <c r="D3896" s="116"/>
      <c r="E3896" s="116"/>
      <c r="F3896" s="88"/>
      <c r="IM3896"/>
      <c r="IN3896"/>
      <c r="IO3896"/>
      <c r="IP3896"/>
      <c r="IQ3896"/>
    </row>
    <row r="3897" s="33" customFormat="1" ht="15.75" customHeight="1" spans="1:251">
      <c r="A3897" s="151"/>
      <c r="C3897" s="121"/>
      <c r="D3897" s="116"/>
      <c r="E3897" s="116"/>
      <c r="F3897" s="88"/>
      <c r="IM3897"/>
      <c r="IN3897"/>
      <c r="IO3897"/>
      <c r="IP3897"/>
      <c r="IQ3897"/>
    </row>
    <row r="3898" s="33" customFormat="1" ht="15.75" customHeight="1" spans="1:251">
      <c r="A3898" s="151"/>
      <c r="C3898" s="121"/>
      <c r="D3898" s="116"/>
      <c r="E3898" s="116"/>
      <c r="F3898" s="88"/>
      <c r="IM3898"/>
      <c r="IN3898"/>
      <c r="IO3898"/>
      <c r="IP3898"/>
      <c r="IQ3898"/>
    </row>
    <row r="3899" s="33" customFormat="1" ht="15.75" customHeight="1" spans="1:251">
      <c r="A3899" s="151"/>
      <c r="C3899" s="121"/>
      <c r="D3899" s="116"/>
      <c r="E3899" s="116"/>
      <c r="F3899" s="88"/>
      <c r="IM3899"/>
      <c r="IN3899"/>
      <c r="IO3899"/>
      <c r="IP3899"/>
      <c r="IQ3899"/>
    </row>
    <row r="3900" s="33" customFormat="1" ht="15.75" customHeight="1" spans="1:251">
      <c r="A3900" s="151"/>
      <c r="C3900" s="121"/>
      <c r="D3900" s="116"/>
      <c r="E3900" s="116"/>
      <c r="F3900" s="88"/>
      <c r="IM3900"/>
      <c r="IN3900"/>
      <c r="IO3900"/>
      <c r="IP3900"/>
      <c r="IQ3900"/>
    </row>
    <row r="3901" s="33" customFormat="1" ht="15.75" customHeight="1" spans="1:251">
      <c r="A3901" s="151"/>
      <c r="C3901" s="121"/>
      <c r="D3901" s="116"/>
      <c r="E3901" s="116"/>
      <c r="F3901" s="88"/>
      <c r="IM3901"/>
      <c r="IN3901"/>
      <c r="IO3901"/>
      <c r="IP3901"/>
      <c r="IQ3901"/>
    </row>
    <row r="3902" s="33" customFormat="1" ht="15.75" customHeight="1" spans="1:251">
      <c r="A3902" s="151"/>
      <c r="C3902" s="121"/>
      <c r="D3902" s="116"/>
      <c r="E3902" s="116"/>
      <c r="F3902" s="88"/>
      <c r="IM3902"/>
      <c r="IN3902"/>
      <c r="IO3902"/>
      <c r="IP3902"/>
      <c r="IQ3902"/>
    </row>
    <row r="3903" s="33" customFormat="1" ht="15.75" customHeight="1" spans="1:251">
      <c r="A3903" s="151"/>
      <c r="C3903" s="121"/>
      <c r="D3903" s="116"/>
      <c r="E3903" s="116"/>
      <c r="F3903" s="88"/>
      <c r="IM3903"/>
      <c r="IN3903"/>
      <c r="IO3903"/>
      <c r="IP3903"/>
      <c r="IQ3903"/>
    </row>
    <row r="3904" s="33" customFormat="1" ht="15.75" customHeight="1" spans="1:251">
      <c r="A3904" s="151"/>
      <c r="C3904" s="121"/>
      <c r="D3904" s="116"/>
      <c r="E3904" s="116"/>
      <c r="F3904" s="88"/>
      <c r="IM3904"/>
      <c r="IN3904"/>
      <c r="IO3904"/>
      <c r="IP3904"/>
      <c r="IQ3904"/>
    </row>
    <row r="3905" s="33" customFormat="1" ht="15.75" customHeight="1" spans="1:251">
      <c r="A3905" s="151"/>
      <c r="C3905" s="121"/>
      <c r="D3905" s="116"/>
      <c r="E3905" s="116"/>
      <c r="F3905" s="88"/>
      <c r="IM3905"/>
      <c r="IN3905"/>
      <c r="IO3905"/>
      <c r="IP3905"/>
      <c r="IQ3905"/>
    </row>
    <row r="3906" s="33" customFormat="1" ht="15.75" customHeight="1" spans="1:251">
      <c r="A3906" s="151"/>
      <c r="C3906" s="121"/>
      <c r="D3906" s="116"/>
      <c r="E3906" s="116"/>
      <c r="F3906" s="88"/>
      <c r="IM3906"/>
      <c r="IN3906"/>
      <c r="IO3906"/>
      <c r="IP3906"/>
      <c r="IQ3906"/>
    </row>
    <row r="3907" s="33" customFormat="1" ht="15.75" customHeight="1" spans="1:251">
      <c r="A3907" s="151"/>
      <c r="C3907" s="121"/>
      <c r="D3907" s="116"/>
      <c r="E3907" s="116"/>
      <c r="F3907" s="88"/>
      <c r="IM3907"/>
      <c r="IN3907"/>
      <c r="IO3907"/>
      <c r="IP3907"/>
      <c r="IQ3907"/>
    </row>
    <row r="3908" s="33" customFormat="1" ht="15.75" customHeight="1" spans="1:251">
      <c r="A3908" s="151"/>
      <c r="C3908" s="121"/>
      <c r="D3908" s="116"/>
      <c r="E3908" s="116"/>
      <c r="F3908" s="88"/>
      <c r="IM3908"/>
      <c r="IN3908"/>
      <c r="IO3908"/>
      <c r="IP3908"/>
      <c r="IQ3908"/>
    </row>
    <row r="3909" s="33" customFormat="1" ht="15.75" customHeight="1" spans="1:251">
      <c r="A3909" s="151"/>
      <c r="C3909" s="121"/>
      <c r="D3909" s="116"/>
      <c r="E3909" s="116"/>
      <c r="F3909" s="88"/>
      <c r="IM3909"/>
      <c r="IN3909"/>
      <c r="IO3909"/>
      <c r="IP3909"/>
      <c r="IQ3909"/>
    </row>
    <row r="3910" s="33" customFormat="1" ht="15.75" customHeight="1" spans="1:251">
      <c r="A3910" s="151"/>
      <c r="C3910" s="121"/>
      <c r="D3910" s="116"/>
      <c r="E3910" s="116"/>
      <c r="F3910" s="88"/>
      <c r="IM3910"/>
      <c r="IN3910"/>
      <c r="IO3910"/>
      <c r="IP3910"/>
      <c r="IQ3910"/>
    </row>
    <row r="3911" s="33" customFormat="1" ht="15.75" customHeight="1" spans="1:251">
      <c r="A3911" s="151"/>
      <c r="C3911" s="121"/>
      <c r="D3911" s="116"/>
      <c r="E3911" s="116"/>
      <c r="F3911" s="88"/>
      <c r="IM3911"/>
      <c r="IN3911"/>
      <c r="IO3911"/>
      <c r="IP3911"/>
      <c r="IQ3911"/>
    </row>
    <row r="3912" s="33" customFormat="1" ht="15.75" customHeight="1" spans="1:251">
      <c r="A3912" s="151"/>
      <c r="C3912" s="121"/>
      <c r="D3912" s="116"/>
      <c r="E3912" s="116"/>
      <c r="F3912" s="88"/>
      <c r="IM3912"/>
      <c r="IN3912"/>
      <c r="IO3912"/>
      <c r="IP3912"/>
      <c r="IQ3912"/>
    </row>
    <row r="3913" s="33" customFormat="1" ht="15.75" customHeight="1" spans="1:251">
      <c r="A3913" s="151"/>
      <c r="C3913" s="121"/>
      <c r="D3913" s="116"/>
      <c r="E3913" s="116"/>
      <c r="F3913" s="88"/>
      <c r="IM3913"/>
      <c r="IN3913"/>
      <c r="IO3913"/>
      <c r="IP3913"/>
      <c r="IQ3913"/>
    </row>
    <row r="3914" s="33" customFormat="1" ht="15.75" customHeight="1" spans="1:251">
      <c r="A3914" s="151"/>
      <c r="C3914" s="121"/>
      <c r="D3914" s="116"/>
      <c r="E3914" s="116"/>
      <c r="F3914" s="88"/>
      <c r="IM3914"/>
      <c r="IN3914"/>
      <c r="IO3914"/>
      <c r="IP3914"/>
      <c r="IQ3914"/>
    </row>
    <row r="3915" s="33" customFormat="1" ht="15.75" customHeight="1" spans="1:251">
      <c r="A3915" s="151"/>
      <c r="C3915" s="121"/>
      <c r="D3915" s="116"/>
      <c r="E3915" s="116"/>
      <c r="F3915" s="88"/>
      <c r="IM3915"/>
      <c r="IN3915"/>
      <c r="IO3915"/>
      <c r="IP3915"/>
      <c r="IQ3915"/>
    </row>
    <row r="3916" s="33" customFormat="1" ht="15.75" customHeight="1" spans="1:251">
      <c r="A3916" s="151"/>
      <c r="C3916" s="121"/>
      <c r="D3916" s="116"/>
      <c r="E3916" s="116"/>
      <c r="F3916" s="88"/>
      <c r="IM3916"/>
      <c r="IN3916"/>
      <c r="IO3916"/>
      <c r="IP3916"/>
      <c r="IQ3916"/>
    </row>
    <row r="3917" s="33" customFormat="1" ht="15.75" customHeight="1" spans="1:251">
      <c r="A3917" s="151"/>
      <c r="C3917" s="121"/>
      <c r="D3917" s="116"/>
      <c r="E3917" s="116"/>
      <c r="F3917" s="88"/>
      <c r="IM3917"/>
      <c r="IN3917"/>
      <c r="IO3917"/>
      <c r="IP3917"/>
      <c r="IQ3917"/>
    </row>
    <row r="3918" s="33" customFormat="1" ht="15.75" customHeight="1" spans="1:251">
      <c r="A3918" s="151"/>
      <c r="C3918" s="121"/>
      <c r="D3918" s="116"/>
      <c r="E3918" s="116"/>
      <c r="F3918" s="88"/>
      <c r="IM3918"/>
      <c r="IN3918"/>
      <c r="IO3918"/>
      <c r="IP3918"/>
      <c r="IQ3918"/>
    </row>
    <row r="3919" s="33" customFormat="1" ht="15.75" customHeight="1" spans="1:251">
      <c r="A3919" s="151"/>
      <c r="C3919" s="121"/>
      <c r="D3919" s="116"/>
      <c r="E3919" s="116"/>
      <c r="F3919" s="88"/>
      <c r="IM3919"/>
      <c r="IN3919"/>
      <c r="IO3919"/>
      <c r="IP3919"/>
      <c r="IQ3919"/>
    </row>
    <row r="3920" s="33" customFormat="1" ht="15.75" customHeight="1" spans="1:251">
      <c r="A3920" s="151"/>
      <c r="C3920" s="121"/>
      <c r="D3920" s="116"/>
      <c r="E3920" s="116"/>
      <c r="F3920" s="88"/>
      <c r="IM3920"/>
      <c r="IN3920"/>
      <c r="IO3920"/>
      <c r="IP3920"/>
      <c r="IQ3920"/>
    </row>
    <row r="3921" s="33" customFormat="1" ht="15.75" customHeight="1" spans="1:251">
      <c r="A3921" s="151"/>
      <c r="C3921" s="121"/>
      <c r="D3921" s="116"/>
      <c r="E3921" s="116"/>
      <c r="F3921" s="88"/>
      <c r="IM3921"/>
      <c r="IN3921"/>
      <c r="IO3921"/>
      <c r="IP3921"/>
      <c r="IQ3921"/>
    </row>
    <row r="3922" s="33" customFormat="1" ht="15.75" customHeight="1" spans="1:251">
      <c r="A3922" s="151"/>
      <c r="C3922" s="121"/>
      <c r="D3922" s="116"/>
      <c r="E3922" s="116"/>
      <c r="F3922" s="88"/>
      <c r="IM3922"/>
      <c r="IN3922"/>
      <c r="IO3922"/>
      <c r="IP3922"/>
      <c r="IQ3922"/>
    </row>
    <row r="3923" s="33" customFormat="1" ht="15.75" customHeight="1" spans="1:251">
      <c r="A3923" s="151"/>
      <c r="C3923" s="121"/>
      <c r="D3923" s="116"/>
      <c r="E3923" s="116"/>
      <c r="F3923" s="88"/>
      <c r="IM3923"/>
      <c r="IN3923"/>
      <c r="IO3923"/>
      <c r="IP3923"/>
      <c r="IQ3923"/>
    </row>
    <row r="3924" s="33" customFormat="1" ht="15.75" customHeight="1" spans="1:251">
      <c r="A3924" s="151"/>
      <c r="C3924" s="121"/>
      <c r="D3924" s="116"/>
      <c r="E3924" s="116"/>
      <c r="F3924" s="88"/>
      <c r="IM3924"/>
      <c r="IN3924"/>
      <c r="IO3924"/>
      <c r="IP3924"/>
      <c r="IQ3924"/>
    </row>
    <row r="3925" s="33" customFormat="1" ht="15.75" customHeight="1" spans="1:251">
      <c r="A3925" s="151"/>
      <c r="C3925" s="121"/>
      <c r="D3925" s="116"/>
      <c r="E3925" s="116"/>
      <c r="F3925" s="88"/>
      <c r="IM3925"/>
      <c r="IN3925"/>
      <c r="IO3925"/>
      <c r="IP3925"/>
      <c r="IQ3925"/>
    </row>
    <row r="3926" s="33" customFormat="1" ht="15.75" customHeight="1" spans="1:251">
      <c r="A3926" s="151"/>
      <c r="C3926" s="121"/>
      <c r="D3926" s="116"/>
      <c r="E3926" s="116"/>
      <c r="F3926" s="88"/>
      <c r="IM3926"/>
      <c r="IN3926"/>
      <c r="IO3926"/>
      <c r="IP3926"/>
      <c r="IQ3926"/>
    </row>
    <row r="3927" s="33" customFormat="1" ht="15.75" customHeight="1" spans="1:251">
      <c r="A3927" s="151"/>
      <c r="C3927" s="121"/>
      <c r="D3927" s="116"/>
      <c r="E3927" s="116"/>
      <c r="F3927" s="88"/>
      <c r="IM3927"/>
      <c r="IN3927"/>
      <c r="IO3927"/>
      <c r="IP3927"/>
      <c r="IQ3927"/>
    </row>
    <row r="3928" s="33" customFormat="1" ht="15.75" customHeight="1" spans="1:251">
      <c r="A3928" s="151"/>
      <c r="C3928" s="121"/>
      <c r="D3928" s="116"/>
      <c r="E3928" s="116"/>
      <c r="F3928" s="88"/>
      <c r="IM3928"/>
      <c r="IN3928"/>
      <c r="IO3928"/>
      <c r="IP3928"/>
      <c r="IQ3928"/>
    </row>
    <row r="3929" s="33" customFormat="1" ht="15.75" customHeight="1" spans="1:251">
      <c r="A3929" s="151"/>
      <c r="C3929" s="121"/>
      <c r="D3929" s="116"/>
      <c r="E3929" s="116"/>
      <c r="F3929" s="88"/>
      <c r="IM3929"/>
      <c r="IN3929"/>
      <c r="IO3929"/>
      <c r="IP3929"/>
      <c r="IQ3929"/>
    </row>
    <row r="3930" s="33" customFormat="1" ht="15.75" customHeight="1" spans="1:251">
      <c r="A3930" s="151"/>
      <c r="C3930" s="121"/>
      <c r="D3930" s="116"/>
      <c r="E3930" s="116"/>
      <c r="F3930" s="88"/>
      <c r="IM3930"/>
      <c r="IN3930"/>
      <c r="IO3930"/>
      <c r="IP3930"/>
      <c r="IQ3930"/>
    </row>
    <row r="3931" s="33" customFormat="1" ht="15.75" customHeight="1" spans="1:251">
      <c r="A3931" s="151"/>
      <c r="C3931" s="121"/>
      <c r="D3931" s="116"/>
      <c r="E3931" s="116"/>
      <c r="F3931" s="88"/>
      <c r="IM3931"/>
      <c r="IN3931"/>
      <c r="IO3931"/>
      <c r="IP3931"/>
      <c r="IQ3931"/>
    </row>
    <row r="3932" s="33" customFormat="1" ht="15.75" customHeight="1" spans="1:251">
      <c r="A3932" s="151"/>
      <c r="C3932" s="121"/>
      <c r="D3932" s="116"/>
      <c r="E3932" s="116"/>
      <c r="F3932" s="88"/>
      <c r="IM3932"/>
      <c r="IN3932"/>
      <c r="IO3932"/>
      <c r="IP3932"/>
      <c r="IQ3932"/>
    </row>
    <row r="3933" s="33" customFormat="1" ht="15.75" customHeight="1" spans="1:251">
      <c r="A3933" s="151"/>
      <c r="C3933" s="121"/>
      <c r="D3933" s="116"/>
      <c r="E3933" s="116"/>
      <c r="F3933" s="88"/>
      <c r="IM3933"/>
      <c r="IN3933"/>
      <c r="IO3933"/>
      <c r="IP3933"/>
      <c r="IQ3933"/>
    </row>
    <row r="3934" s="33" customFormat="1" ht="15.75" customHeight="1" spans="1:251">
      <c r="A3934" s="151"/>
      <c r="C3934" s="121"/>
      <c r="D3934" s="116"/>
      <c r="E3934" s="116"/>
      <c r="F3934" s="88"/>
      <c r="IM3934"/>
      <c r="IN3934"/>
      <c r="IO3934"/>
      <c r="IP3934"/>
      <c r="IQ3934"/>
    </row>
    <row r="3935" s="33" customFormat="1" ht="15.75" customHeight="1" spans="1:251">
      <c r="A3935" s="151"/>
      <c r="C3935" s="121"/>
      <c r="D3935" s="116"/>
      <c r="E3935" s="116"/>
      <c r="F3935" s="88"/>
      <c r="IM3935"/>
      <c r="IN3935"/>
      <c r="IO3935"/>
      <c r="IP3935"/>
      <c r="IQ3935"/>
    </row>
    <row r="3936" s="33" customFormat="1" ht="15.75" customHeight="1" spans="1:251">
      <c r="A3936" s="151"/>
      <c r="C3936" s="121"/>
      <c r="D3936" s="116"/>
      <c r="E3936" s="116"/>
      <c r="F3936" s="88"/>
      <c r="IM3936"/>
      <c r="IN3936"/>
      <c r="IO3936"/>
      <c r="IP3936"/>
      <c r="IQ3936"/>
    </row>
    <row r="3937" s="33" customFormat="1" ht="15.75" customHeight="1" spans="1:251">
      <c r="A3937" s="151"/>
      <c r="C3937" s="121"/>
      <c r="D3937" s="116"/>
      <c r="E3937" s="116"/>
      <c r="F3937" s="88"/>
      <c r="IM3937"/>
      <c r="IN3937"/>
      <c r="IO3937"/>
      <c r="IP3937"/>
      <c r="IQ3937"/>
    </row>
    <row r="3938" s="33" customFormat="1" ht="15.75" customHeight="1" spans="1:251">
      <c r="A3938" s="151"/>
      <c r="C3938" s="121"/>
      <c r="D3938" s="116"/>
      <c r="E3938" s="116"/>
      <c r="F3938" s="88"/>
      <c r="IM3938"/>
      <c r="IN3938"/>
      <c r="IO3938"/>
      <c r="IP3938"/>
      <c r="IQ3938"/>
    </row>
    <row r="3939" s="33" customFormat="1" ht="15.75" customHeight="1" spans="1:251">
      <c r="A3939" s="151"/>
      <c r="C3939" s="121"/>
      <c r="D3939" s="116"/>
      <c r="E3939" s="116"/>
      <c r="F3939" s="88"/>
      <c r="IM3939"/>
      <c r="IN3939"/>
      <c r="IO3939"/>
      <c r="IP3939"/>
      <c r="IQ3939"/>
    </row>
    <row r="3940" s="33" customFormat="1" ht="15.75" customHeight="1" spans="1:251">
      <c r="A3940" s="151"/>
      <c r="C3940" s="121"/>
      <c r="D3940" s="116"/>
      <c r="E3940" s="116"/>
      <c r="F3940" s="88"/>
      <c r="IM3940"/>
      <c r="IN3940"/>
      <c r="IO3940"/>
      <c r="IP3940"/>
      <c r="IQ3940"/>
    </row>
    <row r="3941" s="33" customFormat="1" ht="15.75" customHeight="1" spans="1:251">
      <c r="A3941" s="151"/>
      <c r="C3941" s="121"/>
      <c r="D3941" s="116"/>
      <c r="E3941" s="116"/>
      <c r="F3941" s="88"/>
      <c r="IM3941"/>
      <c r="IN3941"/>
      <c r="IO3941"/>
      <c r="IP3941"/>
      <c r="IQ3941"/>
    </row>
    <row r="3942" s="33" customFormat="1" ht="15.75" customHeight="1" spans="1:251">
      <c r="A3942" s="151"/>
      <c r="C3942" s="121"/>
      <c r="D3942" s="116"/>
      <c r="E3942" s="116"/>
      <c r="F3942" s="88"/>
      <c r="IM3942"/>
      <c r="IN3942"/>
      <c r="IO3942"/>
      <c r="IP3942"/>
      <c r="IQ3942"/>
    </row>
    <row r="3943" s="33" customFormat="1" ht="15.75" customHeight="1" spans="1:251">
      <c r="A3943" s="151"/>
      <c r="C3943" s="121"/>
      <c r="D3943" s="116"/>
      <c r="E3943" s="116"/>
      <c r="F3943" s="88"/>
      <c r="IM3943"/>
      <c r="IN3943"/>
      <c r="IO3943"/>
      <c r="IP3943"/>
      <c r="IQ3943"/>
    </row>
    <row r="3944" s="33" customFormat="1" ht="15.75" customHeight="1" spans="1:251">
      <c r="A3944" s="151"/>
      <c r="C3944" s="121"/>
      <c r="D3944" s="116"/>
      <c r="E3944" s="116"/>
      <c r="F3944" s="88"/>
      <c r="IM3944"/>
      <c r="IN3944"/>
      <c r="IO3944"/>
      <c r="IP3944"/>
      <c r="IQ3944"/>
    </row>
    <row r="3945" s="33" customFormat="1" ht="15.75" customHeight="1" spans="1:251">
      <c r="A3945" s="151"/>
      <c r="C3945" s="121"/>
      <c r="D3945" s="116"/>
      <c r="E3945" s="116"/>
      <c r="F3945" s="88"/>
      <c r="IM3945"/>
      <c r="IN3945"/>
      <c r="IO3945"/>
      <c r="IP3945"/>
      <c r="IQ3945"/>
    </row>
    <row r="3946" s="33" customFormat="1" ht="15.75" customHeight="1" spans="1:251">
      <c r="A3946" s="151"/>
      <c r="C3946" s="121"/>
      <c r="D3946" s="116"/>
      <c r="E3946" s="116"/>
      <c r="F3946" s="88"/>
      <c r="IM3946"/>
      <c r="IN3946"/>
      <c r="IO3946"/>
      <c r="IP3946"/>
      <c r="IQ3946"/>
    </row>
    <row r="3947" s="33" customFormat="1" ht="15.75" customHeight="1" spans="1:251">
      <c r="A3947" s="151"/>
      <c r="C3947" s="121"/>
      <c r="D3947" s="116"/>
      <c r="E3947" s="116"/>
      <c r="F3947" s="88"/>
      <c r="IM3947"/>
      <c r="IN3947"/>
      <c r="IO3947"/>
      <c r="IP3947"/>
      <c r="IQ3947"/>
    </row>
    <row r="3948" s="33" customFormat="1" ht="15.75" customHeight="1" spans="1:251">
      <c r="A3948" s="151"/>
      <c r="C3948" s="121"/>
      <c r="D3948" s="116"/>
      <c r="E3948" s="116"/>
      <c r="F3948" s="88"/>
      <c r="IM3948"/>
      <c r="IN3948"/>
      <c r="IO3948"/>
      <c r="IP3948"/>
      <c r="IQ3948"/>
    </row>
    <row r="3949" s="33" customFormat="1" ht="15.75" customHeight="1" spans="1:251">
      <c r="A3949" s="151"/>
      <c r="C3949" s="121"/>
      <c r="D3949" s="116"/>
      <c r="E3949" s="116"/>
      <c r="F3949" s="88"/>
      <c r="IM3949"/>
      <c r="IN3949"/>
      <c r="IO3949"/>
      <c r="IP3949"/>
      <c r="IQ3949"/>
    </row>
    <row r="3950" s="33" customFormat="1" ht="15.75" customHeight="1" spans="1:251">
      <c r="A3950" s="151"/>
      <c r="C3950" s="121"/>
      <c r="D3950" s="116"/>
      <c r="E3950" s="116"/>
      <c r="F3950" s="88"/>
      <c r="IM3950"/>
      <c r="IN3950"/>
      <c r="IO3950"/>
      <c r="IP3950"/>
      <c r="IQ3950"/>
    </row>
    <row r="3951" s="33" customFormat="1" ht="15.75" customHeight="1" spans="1:251">
      <c r="A3951" s="151"/>
      <c r="C3951" s="121"/>
      <c r="D3951" s="116"/>
      <c r="E3951" s="116"/>
      <c r="F3951" s="88"/>
      <c r="IM3951"/>
      <c r="IN3951"/>
      <c r="IO3951"/>
      <c r="IP3951"/>
      <c r="IQ3951"/>
    </row>
    <row r="3952" s="33" customFormat="1" ht="15.75" customHeight="1" spans="1:251">
      <c r="A3952" s="151"/>
      <c r="C3952" s="121"/>
      <c r="D3952" s="116"/>
      <c r="E3952" s="116"/>
      <c r="F3952" s="88"/>
      <c r="IM3952"/>
      <c r="IN3952"/>
      <c r="IO3952"/>
      <c r="IP3952"/>
      <c r="IQ3952"/>
    </row>
    <row r="3953" s="33" customFormat="1" ht="15.75" customHeight="1" spans="1:251">
      <c r="A3953" s="151"/>
      <c r="C3953" s="121"/>
      <c r="D3953" s="116"/>
      <c r="E3953" s="116"/>
      <c r="F3953" s="88"/>
      <c r="IM3953"/>
      <c r="IN3953"/>
      <c r="IO3953"/>
      <c r="IP3953"/>
      <c r="IQ3953"/>
    </row>
    <row r="3954" s="33" customFormat="1" ht="15.75" customHeight="1" spans="1:251">
      <c r="A3954" s="151"/>
      <c r="C3954" s="121"/>
      <c r="D3954" s="116"/>
      <c r="E3954" s="116"/>
      <c r="F3954" s="88"/>
      <c r="IM3954"/>
      <c r="IN3954"/>
      <c r="IO3954"/>
      <c r="IP3954"/>
      <c r="IQ3954"/>
    </row>
    <row r="3955" s="33" customFormat="1" ht="15.75" customHeight="1" spans="1:251">
      <c r="A3955" s="151"/>
      <c r="C3955" s="121"/>
      <c r="D3955" s="116"/>
      <c r="E3955" s="116"/>
      <c r="F3955" s="88"/>
      <c r="IM3955"/>
      <c r="IN3955"/>
      <c r="IO3955"/>
      <c r="IP3955"/>
      <c r="IQ3955"/>
    </row>
    <row r="3956" s="33" customFormat="1" ht="15.75" customHeight="1" spans="1:251">
      <c r="A3956" s="151"/>
      <c r="C3956" s="121"/>
      <c r="D3956" s="116"/>
      <c r="E3956" s="116"/>
      <c r="F3956" s="88"/>
      <c r="IM3956"/>
      <c r="IN3956"/>
      <c r="IO3956"/>
      <c r="IP3956"/>
      <c r="IQ3956"/>
    </row>
    <row r="3957" s="33" customFormat="1" ht="15.75" customHeight="1" spans="1:251">
      <c r="A3957" s="151"/>
      <c r="C3957" s="121"/>
      <c r="D3957" s="116"/>
      <c r="E3957" s="116"/>
      <c r="F3957" s="88"/>
      <c r="IM3957"/>
      <c r="IN3957"/>
      <c r="IO3957"/>
      <c r="IP3957"/>
      <c r="IQ3957"/>
    </row>
    <row r="3958" s="33" customFormat="1" ht="15.75" customHeight="1" spans="1:251">
      <c r="A3958" s="151"/>
      <c r="C3958" s="121"/>
      <c r="D3958" s="116"/>
      <c r="E3958" s="116"/>
      <c r="F3958" s="88"/>
      <c r="IM3958"/>
      <c r="IN3958"/>
      <c r="IO3958"/>
      <c r="IP3958"/>
      <c r="IQ3958"/>
    </row>
    <row r="3959" s="33" customFormat="1" ht="15.75" customHeight="1" spans="1:251">
      <c r="A3959" s="151"/>
      <c r="C3959" s="121"/>
      <c r="D3959" s="116"/>
      <c r="E3959" s="116"/>
      <c r="F3959" s="88"/>
      <c r="IM3959"/>
      <c r="IN3959"/>
      <c r="IO3959"/>
      <c r="IP3959"/>
      <c r="IQ3959"/>
    </row>
    <row r="3960" s="33" customFormat="1" ht="15.75" customHeight="1" spans="1:251">
      <c r="A3960" s="151"/>
      <c r="C3960" s="121"/>
      <c r="D3960" s="116"/>
      <c r="E3960" s="116"/>
      <c r="F3960" s="88"/>
      <c r="IM3960"/>
      <c r="IN3960"/>
      <c r="IO3960"/>
      <c r="IP3960"/>
      <c r="IQ3960"/>
    </row>
    <row r="3961" s="33" customFormat="1" ht="15.75" customHeight="1" spans="1:251">
      <c r="A3961" s="151"/>
      <c r="C3961" s="121"/>
      <c r="D3961" s="116"/>
      <c r="E3961" s="116"/>
      <c r="F3961" s="88"/>
      <c r="IM3961"/>
      <c r="IN3961"/>
      <c r="IO3961"/>
      <c r="IP3961"/>
      <c r="IQ3961"/>
    </row>
    <row r="3962" s="33" customFormat="1" ht="15.75" customHeight="1" spans="1:251">
      <c r="A3962" s="151"/>
      <c r="C3962" s="121"/>
      <c r="D3962" s="116"/>
      <c r="E3962" s="116"/>
      <c r="F3962" s="88"/>
      <c r="IM3962"/>
      <c r="IN3962"/>
      <c r="IO3962"/>
      <c r="IP3962"/>
      <c r="IQ3962"/>
    </row>
    <row r="3963" s="33" customFormat="1" ht="15.75" customHeight="1" spans="1:251">
      <c r="A3963" s="151"/>
      <c r="C3963" s="121"/>
      <c r="D3963" s="116"/>
      <c r="E3963" s="116"/>
      <c r="F3963" s="88"/>
      <c r="IM3963"/>
      <c r="IN3963"/>
      <c r="IO3963"/>
      <c r="IP3963"/>
      <c r="IQ3963"/>
    </row>
    <row r="3964" s="33" customFormat="1" ht="15.75" customHeight="1" spans="1:251">
      <c r="A3964" s="151"/>
      <c r="C3964" s="121"/>
      <c r="D3964" s="116"/>
      <c r="E3964" s="116"/>
      <c r="F3964" s="88"/>
      <c r="IM3964"/>
      <c r="IN3964"/>
      <c r="IO3964"/>
      <c r="IP3964"/>
      <c r="IQ3964"/>
    </row>
    <row r="3965" s="33" customFormat="1" ht="15.75" customHeight="1" spans="1:251">
      <c r="A3965" s="151"/>
      <c r="C3965" s="121"/>
      <c r="D3965" s="116"/>
      <c r="E3965" s="116"/>
      <c r="F3965" s="88"/>
      <c r="IM3965"/>
      <c r="IN3965"/>
      <c r="IO3965"/>
      <c r="IP3965"/>
      <c r="IQ3965"/>
    </row>
    <row r="3966" s="33" customFormat="1" ht="15.75" customHeight="1" spans="1:251">
      <c r="A3966" s="151"/>
      <c r="C3966" s="121"/>
      <c r="D3966" s="116"/>
      <c r="E3966" s="116"/>
      <c r="F3966" s="88"/>
      <c r="IM3966"/>
      <c r="IN3966"/>
      <c r="IO3966"/>
      <c r="IP3966"/>
      <c r="IQ3966"/>
    </row>
    <row r="3967" s="33" customFormat="1" ht="15.75" customHeight="1" spans="1:251">
      <c r="A3967" s="151"/>
      <c r="C3967" s="121"/>
      <c r="D3967" s="116"/>
      <c r="E3967" s="116"/>
      <c r="F3967" s="88"/>
      <c r="IM3967"/>
      <c r="IN3967"/>
      <c r="IO3967"/>
      <c r="IP3967"/>
      <c r="IQ3967"/>
    </row>
    <row r="3968" s="33" customFormat="1" ht="15.75" customHeight="1" spans="1:251">
      <c r="A3968" s="151"/>
      <c r="C3968" s="121"/>
      <c r="D3968" s="116"/>
      <c r="E3968" s="116"/>
      <c r="F3968" s="88"/>
      <c r="IM3968"/>
      <c r="IN3968"/>
      <c r="IO3968"/>
      <c r="IP3968"/>
      <c r="IQ3968"/>
    </row>
    <row r="3969" s="33" customFormat="1" ht="15.75" customHeight="1" spans="1:251">
      <c r="A3969" s="151"/>
      <c r="C3969" s="121"/>
      <c r="D3969" s="116"/>
      <c r="E3969" s="116"/>
      <c r="F3969" s="88"/>
      <c r="IM3969"/>
      <c r="IN3969"/>
      <c r="IO3969"/>
      <c r="IP3969"/>
      <c r="IQ3969"/>
    </row>
    <row r="3970" s="33" customFormat="1" ht="15.75" customHeight="1" spans="1:251">
      <c r="A3970" s="151"/>
      <c r="C3970" s="121"/>
      <c r="D3970" s="116"/>
      <c r="E3970" s="116"/>
      <c r="F3970" s="88"/>
      <c r="IM3970"/>
      <c r="IN3970"/>
      <c r="IO3970"/>
      <c r="IP3970"/>
      <c r="IQ3970"/>
    </row>
    <row r="3971" s="33" customFormat="1" ht="15.75" customHeight="1" spans="1:251">
      <c r="A3971" s="151"/>
      <c r="C3971" s="121"/>
      <c r="D3971" s="116"/>
      <c r="E3971" s="116"/>
      <c r="F3971" s="88"/>
      <c r="IM3971"/>
      <c r="IN3971"/>
      <c r="IO3971"/>
      <c r="IP3971"/>
      <c r="IQ3971"/>
    </row>
    <row r="3972" s="33" customFormat="1" ht="15.75" customHeight="1" spans="1:251">
      <c r="A3972" s="151"/>
      <c r="C3972" s="121"/>
      <c r="D3972" s="116"/>
      <c r="E3972" s="116"/>
      <c r="F3972" s="88"/>
      <c r="IM3972"/>
      <c r="IN3972"/>
      <c r="IO3972"/>
      <c r="IP3972"/>
      <c r="IQ3972"/>
    </row>
    <row r="3973" s="33" customFormat="1" ht="15.75" customHeight="1" spans="1:251">
      <c r="A3973" s="151"/>
      <c r="C3973" s="121"/>
      <c r="D3973" s="116"/>
      <c r="E3973" s="116"/>
      <c r="F3973" s="88"/>
      <c r="IM3973"/>
      <c r="IN3973"/>
      <c r="IO3973"/>
      <c r="IP3973"/>
      <c r="IQ3973"/>
    </row>
    <row r="3974" s="33" customFormat="1" ht="15.75" customHeight="1" spans="1:251">
      <c r="A3974" s="151"/>
      <c r="C3974" s="121"/>
      <c r="D3974" s="116"/>
      <c r="E3974" s="116"/>
      <c r="F3974" s="88"/>
      <c r="IM3974"/>
      <c r="IN3974"/>
      <c r="IO3974"/>
      <c r="IP3974"/>
      <c r="IQ3974"/>
    </row>
    <row r="3975" s="33" customFormat="1" ht="15.75" customHeight="1" spans="1:251">
      <c r="A3975" s="151"/>
      <c r="C3975" s="121"/>
      <c r="D3975" s="116"/>
      <c r="E3975" s="116"/>
      <c r="F3975" s="88"/>
      <c r="IM3975"/>
      <c r="IN3975"/>
      <c r="IO3975"/>
      <c r="IP3975"/>
      <c r="IQ3975"/>
    </row>
    <row r="3976" s="33" customFormat="1" ht="15.75" customHeight="1" spans="1:251">
      <c r="A3976" s="151"/>
      <c r="C3976" s="121"/>
      <c r="D3976" s="116"/>
      <c r="E3976" s="116"/>
      <c r="F3976" s="88"/>
      <c r="IM3976"/>
      <c r="IN3976"/>
      <c r="IO3976"/>
      <c r="IP3976"/>
      <c r="IQ3976"/>
    </row>
    <row r="3977" s="33" customFormat="1" ht="15.75" customHeight="1" spans="1:251">
      <c r="A3977" s="151"/>
      <c r="C3977" s="121"/>
      <c r="D3977" s="116"/>
      <c r="E3977" s="116"/>
      <c r="F3977" s="88"/>
      <c r="IM3977"/>
      <c r="IN3977"/>
      <c r="IO3977"/>
      <c r="IP3977"/>
      <c r="IQ3977"/>
    </row>
    <row r="3978" s="33" customFormat="1" ht="15.75" customHeight="1" spans="1:251">
      <c r="A3978" s="151"/>
      <c r="C3978" s="121"/>
      <c r="D3978" s="116"/>
      <c r="E3978" s="116"/>
      <c r="F3978" s="88"/>
      <c r="IM3978"/>
      <c r="IN3978"/>
      <c r="IO3978"/>
      <c r="IP3978"/>
      <c r="IQ3978"/>
    </row>
    <row r="3979" s="33" customFormat="1" ht="15.75" customHeight="1" spans="1:251">
      <c r="A3979" s="151"/>
      <c r="C3979" s="121"/>
      <c r="D3979" s="116"/>
      <c r="E3979" s="116"/>
      <c r="F3979" s="88"/>
      <c r="IM3979"/>
      <c r="IN3979"/>
      <c r="IO3979"/>
      <c r="IP3979"/>
      <c r="IQ3979"/>
    </row>
    <row r="3980" s="33" customFormat="1" ht="15.75" customHeight="1" spans="1:251">
      <c r="A3980" s="151"/>
      <c r="C3980" s="121"/>
      <c r="D3980" s="116"/>
      <c r="E3980" s="116"/>
      <c r="F3980" s="88"/>
      <c r="IM3980"/>
      <c r="IN3980"/>
      <c r="IO3980"/>
      <c r="IP3980"/>
      <c r="IQ3980"/>
    </row>
    <row r="3981" s="33" customFormat="1" ht="15.75" customHeight="1" spans="1:251">
      <c r="A3981" s="151"/>
      <c r="C3981" s="121"/>
      <c r="D3981" s="116"/>
      <c r="E3981" s="116"/>
      <c r="F3981" s="88"/>
      <c r="IM3981"/>
      <c r="IN3981"/>
      <c r="IO3981"/>
      <c r="IP3981"/>
      <c r="IQ3981"/>
    </row>
    <row r="3982" s="33" customFormat="1" ht="15.75" customHeight="1" spans="1:251">
      <c r="A3982" s="151"/>
      <c r="C3982" s="121"/>
      <c r="D3982" s="116"/>
      <c r="E3982" s="116"/>
      <c r="F3982" s="88"/>
      <c r="IM3982"/>
      <c r="IN3982"/>
      <c r="IO3982"/>
      <c r="IP3982"/>
      <c r="IQ3982"/>
    </row>
    <row r="3983" s="33" customFormat="1" ht="15.75" customHeight="1" spans="1:251">
      <c r="A3983" s="151"/>
      <c r="C3983" s="121"/>
      <c r="D3983" s="116"/>
      <c r="E3983" s="116"/>
      <c r="F3983" s="88"/>
      <c r="IM3983"/>
      <c r="IN3983"/>
      <c r="IO3983"/>
      <c r="IP3983"/>
      <c r="IQ3983"/>
    </row>
    <row r="3984" s="33" customFormat="1" ht="15.75" customHeight="1" spans="1:251">
      <c r="A3984" s="151"/>
      <c r="C3984" s="121"/>
      <c r="D3984" s="116"/>
      <c r="E3984" s="116"/>
      <c r="F3984" s="88"/>
      <c r="IM3984"/>
      <c r="IN3984"/>
      <c r="IO3984"/>
      <c r="IP3984"/>
      <c r="IQ3984"/>
    </row>
    <row r="3985" s="33" customFormat="1" ht="15.75" customHeight="1" spans="1:251">
      <c r="A3985" s="151"/>
      <c r="C3985" s="121"/>
      <c r="D3985" s="116"/>
      <c r="E3985" s="116"/>
      <c r="F3985" s="88"/>
      <c r="IM3985"/>
      <c r="IN3985"/>
      <c r="IO3985"/>
      <c r="IP3985"/>
      <c r="IQ3985"/>
    </row>
    <row r="3986" s="33" customFormat="1" ht="15.75" customHeight="1" spans="1:251">
      <c r="A3986" s="151"/>
      <c r="C3986" s="121"/>
      <c r="D3986" s="116"/>
      <c r="E3986" s="116"/>
      <c r="F3986" s="88"/>
      <c r="IM3986"/>
      <c r="IN3986"/>
      <c r="IO3986"/>
      <c r="IP3986"/>
      <c r="IQ3986"/>
    </row>
    <row r="3987" s="33" customFormat="1" ht="15.75" customHeight="1" spans="1:251">
      <c r="A3987" s="151"/>
      <c r="C3987" s="121"/>
      <c r="D3987" s="116"/>
      <c r="E3987" s="116"/>
      <c r="F3987" s="88"/>
      <c r="IM3987"/>
      <c r="IN3987"/>
      <c r="IO3987"/>
      <c r="IP3987"/>
      <c r="IQ3987"/>
    </row>
    <row r="3988" s="33" customFormat="1" ht="15.75" customHeight="1" spans="1:251">
      <c r="A3988" s="151"/>
      <c r="C3988" s="121"/>
      <c r="D3988" s="116"/>
      <c r="E3988" s="116"/>
      <c r="F3988" s="88"/>
      <c r="IM3988"/>
      <c r="IN3988"/>
      <c r="IO3988"/>
      <c r="IP3988"/>
      <c r="IQ3988"/>
    </row>
    <row r="3989" s="33" customFormat="1" ht="15.75" customHeight="1" spans="1:251">
      <c r="A3989" s="151"/>
      <c r="C3989" s="121"/>
      <c r="D3989" s="116"/>
      <c r="E3989" s="116"/>
      <c r="F3989" s="88"/>
      <c r="IM3989"/>
      <c r="IN3989"/>
      <c r="IO3989"/>
      <c r="IP3989"/>
      <c r="IQ3989"/>
    </row>
    <row r="3990" s="33" customFormat="1" ht="15.75" customHeight="1" spans="1:251">
      <c r="A3990" s="151"/>
      <c r="C3990" s="121"/>
      <c r="D3990" s="116"/>
      <c r="E3990" s="116"/>
      <c r="F3990" s="88"/>
      <c r="IM3990"/>
      <c r="IN3990"/>
      <c r="IO3990"/>
      <c r="IP3990"/>
      <c r="IQ3990"/>
    </row>
    <row r="3991" s="33" customFormat="1" ht="15.75" customHeight="1" spans="1:251">
      <c r="A3991" s="151"/>
      <c r="C3991" s="121"/>
      <c r="D3991" s="116"/>
      <c r="E3991" s="116"/>
      <c r="F3991" s="88"/>
      <c r="IM3991"/>
      <c r="IN3991"/>
      <c r="IO3991"/>
      <c r="IP3991"/>
      <c r="IQ3991"/>
    </row>
    <row r="3992" s="33" customFormat="1" ht="15.75" customHeight="1" spans="1:251">
      <c r="A3992" s="151"/>
      <c r="C3992" s="121"/>
      <c r="D3992" s="116"/>
      <c r="E3992" s="116"/>
      <c r="F3992" s="88"/>
      <c r="IM3992"/>
      <c r="IN3992"/>
      <c r="IO3992"/>
      <c r="IP3992"/>
      <c r="IQ3992"/>
    </row>
    <row r="3993" s="33" customFormat="1" ht="15.75" customHeight="1" spans="1:251">
      <c r="A3993" s="151"/>
      <c r="C3993" s="121"/>
      <c r="D3993" s="116"/>
      <c r="E3993" s="116"/>
      <c r="F3993" s="88"/>
      <c r="IM3993"/>
      <c r="IN3993"/>
      <c r="IO3993"/>
      <c r="IP3993"/>
      <c r="IQ3993"/>
    </row>
    <row r="3994" s="33" customFormat="1" ht="15.75" customHeight="1" spans="1:251">
      <c r="A3994" s="151"/>
      <c r="C3994" s="121"/>
      <c r="D3994" s="116"/>
      <c r="E3994" s="116"/>
      <c r="F3994" s="88"/>
      <c r="IM3994"/>
      <c r="IN3994"/>
      <c r="IO3994"/>
      <c r="IP3994"/>
      <c r="IQ3994"/>
    </row>
    <row r="3995" s="33" customFormat="1" ht="15.75" customHeight="1" spans="1:251">
      <c r="A3995" s="151"/>
      <c r="C3995" s="121"/>
      <c r="D3995" s="116"/>
      <c r="E3995" s="116"/>
      <c r="F3995" s="88"/>
      <c r="IM3995"/>
      <c r="IN3995"/>
      <c r="IO3995"/>
      <c r="IP3995"/>
      <c r="IQ3995"/>
    </row>
    <row r="3996" s="33" customFormat="1" ht="15.75" customHeight="1" spans="1:251">
      <c r="A3996" s="151"/>
      <c r="C3996" s="121"/>
      <c r="D3996" s="116"/>
      <c r="E3996" s="116"/>
      <c r="F3996" s="88"/>
      <c r="IM3996"/>
      <c r="IN3996"/>
      <c r="IO3996"/>
      <c r="IP3996"/>
      <c r="IQ3996"/>
    </row>
    <row r="3997" s="33" customFormat="1" ht="15.75" customHeight="1" spans="1:251">
      <c r="A3997" s="151"/>
      <c r="C3997" s="121"/>
      <c r="D3997" s="116"/>
      <c r="E3997" s="116"/>
      <c r="F3997" s="88"/>
      <c r="IM3997"/>
      <c r="IN3997"/>
      <c r="IO3997"/>
      <c r="IP3997"/>
      <c r="IQ3997"/>
    </row>
    <row r="3998" s="33" customFormat="1" ht="15.75" customHeight="1" spans="1:251">
      <c r="A3998" s="151"/>
      <c r="C3998" s="121"/>
      <c r="D3998" s="116"/>
      <c r="E3998" s="116"/>
      <c r="F3998" s="88"/>
      <c r="IM3998"/>
      <c r="IN3998"/>
      <c r="IO3998"/>
      <c r="IP3998"/>
      <c r="IQ3998"/>
    </row>
    <row r="3999" s="33" customFormat="1" ht="15.75" customHeight="1" spans="1:251">
      <c r="A3999" s="151"/>
      <c r="C3999" s="121"/>
      <c r="D3999" s="116"/>
      <c r="E3999" s="116"/>
      <c r="F3999" s="88"/>
      <c r="IM3999"/>
      <c r="IN3999"/>
      <c r="IO3999"/>
      <c r="IP3999"/>
      <c r="IQ3999"/>
    </row>
    <row r="4000" s="33" customFormat="1" ht="15.75" customHeight="1" spans="1:251">
      <c r="A4000" s="151"/>
      <c r="C4000" s="121"/>
      <c r="D4000" s="116"/>
      <c r="E4000" s="116"/>
      <c r="F4000" s="88"/>
      <c r="IM4000"/>
      <c r="IN4000"/>
      <c r="IO4000"/>
      <c r="IP4000"/>
      <c r="IQ4000"/>
    </row>
    <row r="4001" s="33" customFormat="1" ht="15.75" customHeight="1" spans="1:251">
      <c r="A4001" s="151"/>
      <c r="C4001" s="121"/>
      <c r="D4001" s="116"/>
      <c r="E4001" s="116"/>
      <c r="F4001" s="88"/>
      <c r="IM4001"/>
      <c r="IN4001"/>
      <c r="IO4001"/>
      <c r="IP4001"/>
      <c r="IQ4001"/>
    </row>
    <row r="4002" s="33" customFormat="1" ht="15.75" customHeight="1" spans="1:251">
      <c r="A4002" s="151"/>
      <c r="C4002" s="121"/>
      <c r="D4002" s="116"/>
      <c r="E4002" s="116"/>
      <c r="F4002" s="88"/>
      <c r="IM4002"/>
      <c r="IN4002"/>
      <c r="IO4002"/>
      <c r="IP4002"/>
      <c r="IQ4002"/>
    </row>
    <row r="4003" s="33" customFormat="1" ht="15.75" customHeight="1" spans="1:251">
      <c r="A4003" s="151"/>
      <c r="C4003" s="121"/>
      <c r="D4003" s="116"/>
      <c r="E4003" s="116"/>
      <c r="F4003" s="88"/>
      <c r="IM4003"/>
      <c r="IN4003"/>
      <c r="IO4003"/>
      <c r="IP4003"/>
      <c r="IQ4003"/>
    </row>
    <row r="4004" s="33" customFormat="1" ht="15.75" customHeight="1" spans="1:251">
      <c r="A4004" s="151"/>
      <c r="C4004" s="121"/>
      <c r="D4004" s="116"/>
      <c r="E4004" s="116"/>
      <c r="F4004" s="88"/>
      <c r="IM4004"/>
      <c r="IN4004"/>
      <c r="IO4004"/>
      <c r="IP4004"/>
      <c r="IQ4004"/>
    </row>
    <row r="4005" s="33" customFormat="1" ht="15.75" customHeight="1" spans="1:251">
      <c r="A4005" s="151"/>
      <c r="C4005" s="121"/>
      <c r="D4005" s="116"/>
      <c r="E4005" s="116"/>
      <c r="F4005" s="88"/>
      <c r="IM4005"/>
      <c r="IN4005"/>
      <c r="IO4005"/>
      <c r="IP4005"/>
      <c r="IQ4005"/>
    </row>
    <row r="4006" s="33" customFormat="1" ht="15.75" customHeight="1" spans="1:251">
      <c r="A4006" s="151"/>
      <c r="C4006" s="121"/>
      <c r="D4006" s="116"/>
      <c r="E4006" s="116"/>
      <c r="F4006" s="88"/>
      <c r="IM4006"/>
      <c r="IN4006"/>
      <c r="IO4006"/>
      <c r="IP4006"/>
      <c r="IQ4006"/>
    </row>
    <row r="4007" s="33" customFormat="1" ht="15.75" customHeight="1" spans="1:251">
      <c r="A4007" s="151"/>
      <c r="C4007" s="121"/>
      <c r="D4007" s="116"/>
      <c r="E4007" s="116"/>
      <c r="F4007" s="88"/>
      <c r="IM4007"/>
      <c r="IN4007"/>
      <c r="IO4007"/>
      <c r="IP4007"/>
      <c r="IQ4007"/>
    </row>
    <row r="4008" s="33" customFormat="1" ht="15.75" customHeight="1" spans="1:251">
      <c r="A4008" s="151"/>
      <c r="C4008" s="121"/>
      <c r="D4008" s="116"/>
      <c r="E4008" s="116"/>
      <c r="F4008" s="88"/>
      <c r="IM4008"/>
      <c r="IN4008"/>
      <c r="IO4008"/>
      <c r="IP4008"/>
      <c r="IQ4008"/>
    </row>
    <row r="4009" s="33" customFormat="1" ht="15.75" customHeight="1" spans="1:251">
      <c r="A4009" s="151"/>
      <c r="C4009" s="121"/>
      <c r="D4009" s="116"/>
      <c r="E4009" s="116"/>
      <c r="F4009" s="88"/>
      <c r="IM4009"/>
      <c r="IN4009"/>
      <c r="IO4009"/>
      <c r="IP4009"/>
      <c r="IQ4009"/>
    </row>
    <row r="4010" s="33" customFormat="1" ht="15.75" customHeight="1" spans="1:251">
      <c r="A4010" s="151"/>
      <c r="C4010" s="121"/>
      <c r="D4010" s="116"/>
      <c r="E4010" s="116"/>
      <c r="F4010" s="88"/>
      <c r="IM4010"/>
      <c r="IN4010"/>
      <c r="IO4010"/>
      <c r="IP4010"/>
      <c r="IQ4010"/>
    </row>
    <row r="4011" s="33" customFormat="1" ht="15.75" customHeight="1" spans="1:251">
      <c r="A4011" s="151"/>
      <c r="C4011" s="121"/>
      <c r="D4011" s="116"/>
      <c r="E4011" s="116"/>
      <c r="F4011" s="88"/>
      <c r="IM4011"/>
      <c r="IN4011"/>
      <c r="IO4011"/>
      <c r="IP4011"/>
      <c r="IQ4011"/>
    </row>
    <row r="4012" s="33" customFormat="1" ht="15.75" customHeight="1" spans="1:251">
      <c r="A4012" s="151"/>
      <c r="C4012" s="121"/>
      <c r="D4012" s="116"/>
      <c r="E4012" s="116"/>
      <c r="F4012" s="88"/>
      <c r="IM4012"/>
      <c r="IN4012"/>
      <c r="IO4012"/>
      <c r="IP4012"/>
      <c r="IQ4012"/>
    </row>
    <row r="4013" s="33" customFormat="1" ht="15.75" customHeight="1" spans="1:251">
      <c r="A4013" s="151"/>
      <c r="C4013" s="121"/>
      <c r="D4013" s="116"/>
      <c r="E4013" s="116"/>
      <c r="F4013" s="88"/>
      <c r="IM4013"/>
      <c r="IN4013"/>
      <c r="IO4013"/>
      <c r="IP4013"/>
      <c r="IQ4013"/>
    </row>
    <row r="4014" s="33" customFormat="1" ht="15.75" customHeight="1" spans="1:251">
      <c r="A4014" s="151"/>
      <c r="C4014" s="121"/>
      <c r="D4014" s="116"/>
      <c r="E4014" s="116"/>
      <c r="F4014" s="88"/>
      <c r="IM4014"/>
      <c r="IN4014"/>
      <c r="IO4014"/>
      <c r="IP4014"/>
      <c r="IQ4014"/>
    </row>
    <row r="4015" s="33" customFormat="1" ht="15.75" customHeight="1" spans="1:251">
      <c r="A4015" s="151"/>
      <c r="C4015" s="121"/>
      <c r="D4015" s="116"/>
      <c r="E4015" s="116"/>
      <c r="F4015" s="88"/>
      <c r="IM4015"/>
      <c r="IN4015"/>
      <c r="IO4015"/>
      <c r="IP4015"/>
      <c r="IQ4015"/>
    </row>
    <row r="4016" s="33" customFormat="1" ht="15.75" customHeight="1" spans="1:251">
      <c r="A4016" s="151"/>
      <c r="C4016" s="121"/>
      <c r="D4016" s="116"/>
      <c r="E4016" s="116"/>
      <c r="F4016" s="88"/>
      <c r="IM4016"/>
      <c r="IN4016"/>
      <c r="IO4016"/>
      <c r="IP4016"/>
      <c r="IQ4016"/>
    </row>
    <row r="4017" s="33" customFormat="1" ht="15.75" customHeight="1" spans="1:251">
      <c r="A4017" s="151"/>
      <c r="C4017" s="121"/>
      <c r="D4017" s="116"/>
      <c r="E4017" s="116"/>
      <c r="F4017" s="88"/>
      <c r="IM4017"/>
      <c r="IN4017"/>
      <c r="IO4017"/>
      <c r="IP4017"/>
      <c r="IQ4017"/>
    </row>
    <row r="4018" s="33" customFormat="1" ht="15.75" customHeight="1" spans="1:251">
      <c r="A4018" s="151"/>
      <c r="C4018" s="121"/>
      <c r="D4018" s="116"/>
      <c r="E4018" s="116"/>
      <c r="F4018" s="88"/>
      <c r="IM4018"/>
      <c r="IN4018"/>
      <c r="IO4018"/>
      <c r="IP4018"/>
      <c r="IQ4018"/>
    </row>
    <row r="4019" s="33" customFormat="1" ht="15.75" customHeight="1" spans="1:251">
      <c r="A4019" s="151"/>
      <c r="C4019" s="121"/>
      <c r="D4019" s="116"/>
      <c r="E4019" s="116"/>
      <c r="F4019" s="88"/>
      <c r="IM4019"/>
      <c r="IN4019"/>
      <c r="IO4019"/>
      <c r="IP4019"/>
      <c r="IQ4019"/>
    </row>
    <row r="4020" s="33" customFormat="1" ht="15.75" customHeight="1" spans="1:251">
      <c r="A4020" s="151"/>
      <c r="C4020" s="121"/>
      <c r="D4020" s="116"/>
      <c r="E4020" s="116"/>
      <c r="F4020" s="88"/>
      <c r="IM4020"/>
      <c r="IN4020"/>
      <c r="IO4020"/>
      <c r="IP4020"/>
      <c r="IQ4020"/>
    </row>
    <row r="4021" s="33" customFormat="1" ht="15.75" customHeight="1" spans="1:251">
      <c r="A4021" s="151"/>
      <c r="C4021" s="121"/>
      <c r="D4021" s="116"/>
      <c r="E4021" s="116"/>
      <c r="F4021" s="88"/>
      <c r="IM4021"/>
      <c r="IN4021"/>
      <c r="IO4021"/>
      <c r="IP4021"/>
      <c r="IQ4021"/>
    </row>
    <row r="4022" s="33" customFormat="1" ht="15.75" customHeight="1" spans="1:251">
      <c r="A4022" s="151"/>
      <c r="C4022" s="121"/>
      <c r="D4022" s="116"/>
      <c r="E4022" s="116"/>
      <c r="F4022" s="88"/>
      <c r="IM4022"/>
      <c r="IN4022"/>
      <c r="IO4022"/>
      <c r="IP4022"/>
      <c r="IQ4022"/>
    </row>
    <row r="4023" s="33" customFormat="1" ht="15.75" customHeight="1" spans="1:251">
      <c r="A4023" s="151"/>
      <c r="C4023" s="121"/>
      <c r="D4023" s="116"/>
      <c r="E4023" s="116"/>
      <c r="F4023" s="88"/>
      <c r="IM4023"/>
      <c r="IN4023"/>
      <c r="IO4023"/>
      <c r="IP4023"/>
      <c r="IQ4023"/>
    </row>
    <row r="4024" s="33" customFormat="1" ht="15.75" customHeight="1" spans="1:251">
      <c r="A4024" s="151"/>
      <c r="C4024" s="121"/>
      <c r="D4024" s="116"/>
      <c r="E4024" s="116"/>
      <c r="F4024" s="88"/>
      <c r="IM4024"/>
      <c r="IN4024"/>
      <c r="IO4024"/>
      <c r="IP4024"/>
      <c r="IQ4024"/>
    </row>
    <row r="4025" s="33" customFormat="1" ht="15.75" customHeight="1" spans="1:251">
      <c r="A4025" s="151"/>
      <c r="C4025" s="121"/>
      <c r="D4025" s="116"/>
      <c r="E4025" s="116"/>
      <c r="F4025" s="88"/>
      <c r="IM4025"/>
      <c r="IN4025"/>
      <c r="IO4025"/>
      <c r="IP4025"/>
      <c r="IQ4025"/>
    </row>
    <row r="4026" s="33" customFormat="1" ht="15.75" customHeight="1" spans="1:251">
      <c r="A4026" s="151"/>
      <c r="C4026" s="121"/>
      <c r="D4026" s="116"/>
      <c r="E4026" s="116"/>
      <c r="F4026" s="88"/>
      <c r="IM4026"/>
      <c r="IN4026"/>
      <c r="IO4026"/>
      <c r="IP4026"/>
      <c r="IQ4026"/>
    </row>
    <row r="4027" s="33" customFormat="1" ht="15.75" customHeight="1" spans="1:251">
      <c r="A4027" s="151"/>
      <c r="C4027" s="121"/>
      <c r="D4027" s="116"/>
      <c r="E4027" s="116"/>
      <c r="F4027" s="88"/>
      <c r="IM4027"/>
      <c r="IN4027"/>
      <c r="IO4027"/>
      <c r="IP4027"/>
      <c r="IQ4027"/>
    </row>
    <row r="4028" s="33" customFormat="1" ht="15.75" customHeight="1" spans="1:251">
      <c r="A4028" s="151"/>
      <c r="C4028" s="121"/>
      <c r="D4028" s="116"/>
      <c r="E4028" s="116"/>
      <c r="F4028" s="88"/>
      <c r="IM4028"/>
      <c r="IN4028"/>
      <c r="IO4028"/>
      <c r="IP4028"/>
      <c r="IQ4028"/>
    </row>
    <row r="4029" s="33" customFormat="1" ht="15.75" customHeight="1" spans="1:251">
      <c r="A4029" s="151"/>
      <c r="C4029" s="121"/>
      <c r="D4029" s="116"/>
      <c r="E4029" s="116"/>
      <c r="F4029" s="88"/>
      <c r="IM4029"/>
      <c r="IN4029"/>
      <c r="IO4029"/>
      <c r="IP4029"/>
      <c r="IQ4029"/>
    </row>
    <row r="4030" s="33" customFormat="1" ht="15.75" customHeight="1" spans="1:251">
      <c r="A4030" s="151"/>
      <c r="C4030" s="121"/>
      <c r="D4030" s="116"/>
      <c r="E4030" s="116"/>
      <c r="F4030" s="88"/>
      <c r="IM4030"/>
      <c r="IN4030"/>
      <c r="IO4030"/>
      <c r="IP4030"/>
      <c r="IQ4030"/>
    </row>
    <row r="4031" s="33" customFormat="1" ht="15.75" customHeight="1" spans="1:251">
      <c r="A4031" s="151"/>
      <c r="C4031" s="121"/>
      <c r="D4031" s="116"/>
      <c r="E4031" s="116"/>
      <c r="F4031" s="88"/>
      <c r="IM4031"/>
      <c r="IN4031"/>
      <c r="IO4031"/>
      <c r="IP4031"/>
      <c r="IQ4031"/>
    </row>
    <row r="4032" s="33" customFormat="1" ht="15.75" customHeight="1" spans="1:251">
      <c r="A4032" s="151"/>
      <c r="C4032" s="121"/>
      <c r="D4032" s="116"/>
      <c r="E4032" s="116"/>
      <c r="F4032" s="88"/>
      <c r="IM4032"/>
      <c r="IN4032"/>
      <c r="IO4032"/>
      <c r="IP4032"/>
      <c r="IQ4032"/>
    </row>
    <row r="4033" s="33" customFormat="1" ht="15.75" customHeight="1" spans="1:251">
      <c r="A4033" s="151"/>
      <c r="C4033" s="121"/>
      <c r="D4033" s="116"/>
      <c r="E4033" s="116"/>
      <c r="F4033" s="88"/>
      <c r="IM4033"/>
      <c r="IN4033"/>
      <c r="IO4033"/>
      <c r="IP4033"/>
      <c r="IQ4033"/>
    </row>
    <row r="4034" s="33" customFormat="1" ht="15.75" customHeight="1" spans="1:251">
      <c r="A4034" s="151"/>
      <c r="C4034" s="121"/>
      <c r="D4034" s="116"/>
      <c r="E4034" s="116"/>
      <c r="F4034" s="88"/>
      <c r="IM4034"/>
      <c r="IN4034"/>
      <c r="IO4034"/>
      <c r="IP4034"/>
      <c r="IQ4034"/>
    </row>
    <row r="4035" s="33" customFormat="1" ht="15.75" customHeight="1" spans="1:251">
      <c r="A4035" s="151"/>
      <c r="C4035" s="121"/>
      <c r="D4035" s="116"/>
      <c r="E4035" s="116"/>
      <c r="F4035" s="88"/>
      <c r="IM4035"/>
      <c r="IN4035"/>
      <c r="IO4035"/>
      <c r="IP4035"/>
      <c r="IQ4035"/>
    </row>
    <row r="4036" s="33" customFormat="1" ht="15.75" customHeight="1" spans="1:251">
      <c r="A4036" s="151"/>
      <c r="C4036" s="121"/>
      <c r="D4036" s="116"/>
      <c r="E4036" s="116"/>
      <c r="F4036" s="88"/>
      <c r="IM4036"/>
      <c r="IN4036"/>
      <c r="IO4036"/>
      <c r="IP4036"/>
      <c r="IQ4036"/>
    </row>
    <row r="4037" s="33" customFormat="1" ht="15.75" customHeight="1" spans="1:251">
      <c r="A4037" s="151"/>
      <c r="C4037" s="121"/>
      <c r="D4037" s="116"/>
      <c r="E4037" s="116"/>
      <c r="F4037" s="88"/>
      <c r="IM4037"/>
      <c r="IN4037"/>
      <c r="IO4037"/>
      <c r="IP4037"/>
      <c r="IQ4037"/>
    </row>
    <row r="4038" s="33" customFormat="1" ht="15.75" customHeight="1" spans="1:251">
      <c r="A4038" s="151"/>
      <c r="C4038" s="121"/>
      <c r="D4038" s="116"/>
      <c r="E4038" s="116"/>
      <c r="F4038" s="88"/>
      <c r="IM4038"/>
      <c r="IN4038"/>
      <c r="IO4038"/>
      <c r="IP4038"/>
      <c r="IQ4038"/>
    </row>
    <row r="4039" s="33" customFormat="1" ht="15.75" customHeight="1" spans="1:251">
      <c r="A4039" s="151"/>
      <c r="C4039" s="121"/>
      <c r="D4039" s="116"/>
      <c r="E4039" s="116"/>
      <c r="F4039" s="88"/>
      <c r="IM4039"/>
      <c r="IN4039"/>
      <c r="IO4039"/>
      <c r="IP4039"/>
      <c r="IQ4039"/>
    </row>
    <row r="4040" s="33" customFormat="1" ht="15.75" customHeight="1" spans="1:251">
      <c r="A4040" s="151"/>
      <c r="C4040" s="121"/>
      <c r="D4040" s="116"/>
      <c r="E4040" s="116"/>
      <c r="F4040" s="88"/>
      <c r="IM4040"/>
      <c r="IN4040"/>
      <c r="IO4040"/>
      <c r="IP4040"/>
      <c r="IQ4040"/>
    </row>
    <row r="4041" s="33" customFormat="1" ht="15.75" customHeight="1" spans="1:251">
      <c r="A4041" s="151"/>
      <c r="C4041" s="121"/>
      <c r="D4041" s="116"/>
      <c r="E4041" s="116"/>
      <c r="F4041" s="88"/>
      <c r="IM4041"/>
      <c r="IN4041"/>
      <c r="IO4041"/>
      <c r="IP4041"/>
      <c r="IQ4041"/>
    </row>
    <row r="4042" s="33" customFormat="1" ht="15.75" customHeight="1" spans="1:251">
      <c r="A4042" s="151"/>
      <c r="C4042" s="121"/>
      <c r="D4042" s="116"/>
      <c r="E4042" s="116"/>
      <c r="F4042" s="88"/>
      <c r="IM4042"/>
      <c r="IN4042"/>
      <c r="IO4042"/>
      <c r="IP4042"/>
      <c r="IQ4042"/>
    </row>
    <row r="4043" s="33" customFormat="1" ht="15.75" customHeight="1" spans="1:251">
      <c r="A4043" s="151"/>
      <c r="C4043" s="121"/>
      <c r="D4043" s="116"/>
      <c r="E4043" s="116"/>
      <c r="F4043" s="88"/>
      <c r="IM4043"/>
      <c r="IN4043"/>
      <c r="IO4043"/>
      <c r="IP4043"/>
      <c r="IQ4043"/>
    </row>
    <row r="4044" s="33" customFormat="1" ht="15.75" customHeight="1" spans="1:251">
      <c r="A4044" s="151"/>
      <c r="C4044" s="121"/>
      <c r="D4044" s="116"/>
      <c r="E4044" s="116"/>
      <c r="F4044" s="88"/>
      <c r="IM4044"/>
      <c r="IN4044"/>
      <c r="IO4044"/>
      <c r="IP4044"/>
      <c r="IQ4044"/>
    </row>
    <row r="4045" s="33" customFormat="1" ht="15.75" customHeight="1" spans="1:251">
      <c r="A4045" s="151"/>
      <c r="C4045" s="121"/>
      <c r="D4045" s="116"/>
      <c r="E4045" s="116"/>
      <c r="F4045" s="88"/>
      <c r="IM4045"/>
      <c r="IN4045"/>
      <c r="IO4045"/>
      <c r="IP4045"/>
      <c r="IQ4045"/>
    </row>
    <row r="4046" s="33" customFormat="1" ht="15.75" customHeight="1" spans="1:251">
      <c r="A4046" s="151"/>
      <c r="C4046" s="121"/>
      <c r="D4046" s="116"/>
      <c r="E4046" s="116"/>
      <c r="F4046" s="88"/>
      <c r="IM4046"/>
      <c r="IN4046"/>
      <c r="IO4046"/>
      <c r="IP4046"/>
      <c r="IQ4046"/>
    </row>
    <row r="4047" s="33" customFormat="1" ht="15.75" customHeight="1" spans="1:251">
      <c r="A4047" s="151"/>
      <c r="C4047" s="121"/>
      <c r="D4047" s="116"/>
      <c r="E4047" s="116"/>
      <c r="F4047" s="88"/>
      <c r="IM4047"/>
      <c r="IN4047"/>
      <c r="IO4047"/>
      <c r="IP4047"/>
      <c r="IQ4047"/>
    </row>
    <row r="4048" s="33" customFormat="1" ht="15.75" customHeight="1" spans="1:251">
      <c r="A4048" s="151"/>
      <c r="C4048" s="121"/>
      <c r="D4048" s="116"/>
      <c r="E4048" s="116"/>
      <c r="F4048" s="88"/>
      <c r="IM4048"/>
      <c r="IN4048"/>
      <c r="IO4048"/>
      <c r="IP4048"/>
      <c r="IQ4048"/>
    </row>
    <row r="4049" s="33" customFormat="1" ht="15.75" customHeight="1" spans="1:251">
      <c r="A4049" s="151"/>
      <c r="C4049" s="121"/>
      <c r="D4049" s="116"/>
      <c r="E4049" s="116"/>
      <c r="F4049" s="88"/>
      <c r="IM4049"/>
      <c r="IN4049"/>
      <c r="IO4049"/>
      <c r="IP4049"/>
      <c r="IQ4049"/>
    </row>
    <row r="4050" s="33" customFormat="1" ht="15.75" customHeight="1" spans="1:251">
      <c r="A4050" s="151"/>
      <c r="C4050" s="121"/>
      <c r="D4050" s="116"/>
      <c r="E4050" s="116"/>
      <c r="F4050" s="88"/>
      <c r="IM4050"/>
      <c r="IN4050"/>
      <c r="IO4050"/>
      <c r="IP4050"/>
      <c r="IQ4050"/>
    </row>
    <row r="4051" s="33" customFormat="1" ht="15.75" customHeight="1" spans="1:251">
      <c r="A4051" s="151"/>
      <c r="C4051" s="121"/>
      <c r="D4051" s="116"/>
      <c r="E4051" s="116"/>
      <c r="F4051" s="88"/>
      <c r="IM4051"/>
      <c r="IN4051"/>
      <c r="IO4051"/>
      <c r="IP4051"/>
      <c r="IQ4051"/>
    </row>
    <row r="4052" s="33" customFormat="1" ht="15.75" customHeight="1" spans="1:251">
      <c r="A4052" s="151"/>
      <c r="C4052" s="121"/>
      <c r="D4052" s="116"/>
      <c r="E4052" s="116"/>
      <c r="F4052" s="88"/>
      <c r="IM4052"/>
      <c r="IN4052"/>
      <c r="IO4052"/>
      <c r="IP4052"/>
      <c r="IQ4052"/>
    </row>
    <row r="4053" s="33" customFormat="1" ht="15.75" customHeight="1" spans="1:251">
      <c r="A4053" s="151"/>
      <c r="C4053" s="121"/>
      <c r="D4053" s="116"/>
      <c r="E4053" s="116"/>
      <c r="F4053" s="88"/>
      <c r="IM4053"/>
      <c r="IN4053"/>
      <c r="IO4053"/>
      <c r="IP4053"/>
      <c r="IQ4053"/>
    </row>
    <row r="4054" s="33" customFormat="1" ht="15.75" customHeight="1" spans="1:251">
      <c r="A4054" s="151"/>
      <c r="C4054" s="121"/>
      <c r="D4054" s="116"/>
      <c r="E4054" s="116"/>
      <c r="F4054" s="88"/>
      <c r="IM4054"/>
      <c r="IN4054"/>
      <c r="IO4054"/>
      <c r="IP4054"/>
      <c r="IQ4054"/>
    </row>
    <row r="4055" s="33" customFormat="1" ht="15.75" customHeight="1" spans="1:251">
      <c r="A4055" s="151"/>
      <c r="C4055" s="121"/>
      <c r="D4055" s="116"/>
      <c r="E4055" s="116"/>
      <c r="F4055" s="88"/>
      <c r="IM4055"/>
      <c r="IN4055"/>
      <c r="IO4055"/>
      <c r="IP4055"/>
      <c r="IQ4055"/>
    </row>
    <row r="4056" s="33" customFormat="1" ht="15.75" customHeight="1" spans="1:251">
      <c r="A4056" s="151"/>
      <c r="C4056" s="121"/>
      <c r="D4056" s="116"/>
      <c r="E4056" s="116"/>
      <c r="F4056" s="88"/>
      <c r="IM4056"/>
      <c r="IN4056"/>
      <c r="IO4056"/>
      <c r="IP4056"/>
      <c r="IQ4056"/>
    </row>
    <row r="4057" s="33" customFormat="1" ht="15.75" customHeight="1" spans="1:251">
      <c r="A4057" s="151"/>
      <c r="C4057" s="121"/>
      <c r="D4057" s="116"/>
      <c r="E4057" s="116"/>
      <c r="F4057" s="88"/>
      <c r="IM4057"/>
      <c r="IN4057"/>
      <c r="IO4057"/>
      <c r="IP4057"/>
      <c r="IQ4057"/>
    </row>
    <row r="4058" s="33" customFormat="1" ht="15.75" customHeight="1" spans="1:251">
      <c r="A4058" s="151"/>
      <c r="C4058" s="121"/>
      <c r="D4058" s="116"/>
      <c r="E4058" s="116"/>
      <c r="F4058" s="88"/>
      <c r="IM4058"/>
      <c r="IN4058"/>
      <c r="IO4058"/>
      <c r="IP4058"/>
      <c r="IQ4058"/>
    </row>
    <row r="4059" s="33" customFormat="1" ht="15.75" customHeight="1" spans="1:251">
      <c r="A4059" s="151"/>
      <c r="C4059" s="121"/>
      <c r="D4059" s="116"/>
      <c r="E4059" s="116"/>
      <c r="F4059" s="88"/>
      <c r="IM4059"/>
      <c r="IN4059"/>
      <c r="IO4059"/>
      <c r="IP4059"/>
      <c r="IQ4059"/>
    </row>
    <row r="4060" s="33" customFormat="1" ht="15.75" customHeight="1" spans="1:251">
      <c r="A4060" s="151"/>
      <c r="C4060" s="121"/>
      <c r="D4060" s="116"/>
      <c r="E4060" s="116"/>
      <c r="F4060" s="88"/>
      <c r="IM4060"/>
      <c r="IN4060"/>
      <c r="IO4060"/>
      <c r="IP4060"/>
      <c r="IQ4060"/>
    </row>
    <row r="4061" s="33" customFormat="1" ht="15.75" customHeight="1" spans="1:251">
      <c r="A4061" s="151"/>
      <c r="C4061" s="121"/>
      <c r="D4061" s="116"/>
      <c r="E4061" s="116"/>
      <c r="F4061" s="88"/>
      <c r="IM4061"/>
      <c r="IN4061"/>
      <c r="IO4061"/>
      <c r="IP4061"/>
      <c r="IQ4061"/>
    </row>
    <row r="4062" s="33" customFormat="1" ht="15.75" customHeight="1" spans="1:251">
      <c r="A4062" s="151"/>
      <c r="C4062" s="121"/>
      <c r="D4062" s="116"/>
      <c r="E4062" s="116"/>
      <c r="F4062" s="88"/>
      <c r="IM4062"/>
      <c r="IN4062"/>
      <c r="IO4062"/>
      <c r="IP4062"/>
      <c r="IQ4062"/>
    </row>
    <row r="4063" s="33" customFormat="1" ht="15.75" customHeight="1" spans="1:251">
      <c r="A4063" s="151"/>
      <c r="C4063" s="121"/>
      <c r="D4063" s="116"/>
      <c r="E4063" s="116"/>
      <c r="F4063" s="88"/>
      <c r="IM4063"/>
      <c r="IN4063"/>
      <c r="IO4063"/>
      <c r="IP4063"/>
      <c r="IQ4063"/>
    </row>
    <row r="4064" s="33" customFormat="1" ht="15.75" customHeight="1" spans="1:251">
      <c r="A4064" s="151"/>
      <c r="C4064" s="121"/>
      <c r="D4064" s="116"/>
      <c r="E4064" s="116"/>
      <c r="F4064" s="88"/>
      <c r="IM4064"/>
      <c r="IN4064"/>
      <c r="IO4064"/>
      <c r="IP4064"/>
      <c r="IQ4064"/>
    </row>
    <row r="4065" s="33" customFormat="1" ht="15.75" customHeight="1" spans="1:251">
      <c r="A4065" s="151"/>
      <c r="C4065" s="121"/>
      <c r="D4065" s="116"/>
      <c r="E4065" s="116"/>
      <c r="F4065" s="88"/>
      <c r="IM4065"/>
      <c r="IN4065"/>
      <c r="IO4065"/>
      <c r="IP4065"/>
      <c r="IQ4065"/>
    </row>
    <row r="4066" s="33" customFormat="1" ht="15.75" customHeight="1" spans="1:251">
      <c r="A4066" s="151"/>
      <c r="C4066" s="121"/>
      <c r="D4066" s="116"/>
      <c r="E4066" s="116"/>
      <c r="F4066" s="88"/>
      <c r="IM4066"/>
      <c r="IN4066"/>
      <c r="IO4066"/>
      <c r="IP4066"/>
      <c r="IQ4066"/>
    </row>
    <row r="4067" s="33" customFormat="1" ht="15.75" customHeight="1" spans="1:251">
      <c r="A4067" s="151"/>
      <c r="C4067" s="121"/>
      <c r="D4067" s="116"/>
      <c r="E4067" s="116"/>
      <c r="F4067" s="88"/>
      <c r="IM4067"/>
      <c r="IN4067"/>
      <c r="IO4067"/>
      <c r="IP4067"/>
      <c r="IQ4067"/>
    </row>
    <row r="4068" s="33" customFormat="1" ht="15.75" customHeight="1" spans="1:251">
      <c r="A4068" s="151"/>
      <c r="C4068" s="121"/>
      <c r="D4068" s="116"/>
      <c r="E4068" s="116"/>
      <c r="F4068" s="88"/>
      <c r="IM4068"/>
      <c r="IN4068"/>
      <c r="IO4068"/>
      <c r="IP4068"/>
      <c r="IQ4068"/>
    </row>
    <row r="4069" s="33" customFormat="1" ht="15.75" customHeight="1" spans="1:251">
      <c r="A4069" s="151"/>
      <c r="C4069" s="121"/>
      <c r="D4069" s="116"/>
      <c r="E4069" s="116"/>
      <c r="F4069" s="88"/>
      <c r="IM4069"/>
      <c r="IN4069"/>
      <c r="IO4069"/>
      <c r="IP4069"/>
      <c r="IQ4069"/>
    </row>
    <row r="4070" s="33" customFormat="1" ht="15.75" customHeight="1" spans="1:251">
      <c r="A4070" s="151"/>
      <c r="C4070" s="121"/>
      <c r="D4070" s="116"/>
      <c r="E4070" s="116"/>
      <c r="F4070" s="88"/>
      <c r="IM4070"/>
      <c r="IN4070"/>
      <c r="IO4070"/>
      <c r="IP4070"/>
      <c r="IQ4070"/>
    </row>
    <row r="4071" s="33" customFormat="1" ht="15.75" customHeight="1" spans="1:251">
      <c r="A4071" s="151"/>
      <c r="C4071" s="121"/>
      <c r="D4071" s="116"/>
      <c r="E4071" s="116"/>
      <c r="F4071" s="88"/>
      <c r="IM4071"/>
      <c r="IN4071"/>
      <c r="IO4071"/>
      <c r="IP4071"/>
      <c r="IQ4071"/>
    </row>
    <row r="4072" s="33" customFormat="1" ht="15.75" customHeight="1" spans="1:251">
      <c r="A4072" s="151"/>
      <c r="C4072" s="121"/>
      <c r="D4072" s="116"/>
      <c r="E4072" s="116"/>
      <c r="F4072" s="88"/>
      <c r="IM4072"/>
      <c r="IN4072"/>
      <c r="IO4072"/>
      <c r="IP4072"/>
      <c r="IQ4072"/>
    </row>
    <row r="4073" s="33" customFormat="1" ht="15.75" customHeight="1" spans="1:251">
      <c r="A4073" s="151"/>
      <c r="C4073" s="121"/>
      <c r="D4073" s="116"/>
      <c r="E4073" s="116"/>
      <c r="F4073" s="88"/>
      <c r="IM4073"/>
      <c r="IN4073"/>
      <c r="IO4073"/>
      <c r="IP4073"/>
      <c r="IQ4073"/>
    </row>
    <row r="4074" s="33" customFormat="1" ht="15.75" customHeight="1" spans="1:251">
      <c r="A4074" s="151"/>
      <c r="C4074" s="121"/>
      <c r="D4074" s="116"/>
      <c r="E4074" s="116"/>
      <c r="F4074" s="88"/>
      <c r="IM4074"/>
      <c r="IN4074"/>
      <c r="IO4074"/>
      <c r="IP4074"/>
      <c r="IQ4074"/>
    </row>
    <row r="4075" s="33" customFormat="1" ht="15.75" customHeight="1" spans="1:251">
      <c r="A4075" s="151"/>
      <c r="C4075" s="121"/>
      <c r="D4075" s="116"/>
      <c r="E4075" s="116"/>
      <c r="F4075" s="88"/>
      <c r="IM4075"/>
      <c r="IN4075"/>
      <c r="IO4075"/>
      <c r="IP4075"/>
      <c r="IQ4075"/>
    </row>
    <row r="4076" s="33" customFormat="1" ht="15.75" customHeight="1" spans="1:251">
      <c r="A4076" s="151"/>
      <c r="C4076" s="121"/>
      <c r="D4076" s="116"/>
      <c r="E4076" s="116"/>
      <c r="F4076" s="88"/>
      <c r="IM4076"/>
      <c r="IN4076"/>
      <c r="IO4076"/>
      <c r="IP4076"/>
      <c r="IQ4076"/>
    </row>
    <row r="4077" s="33" customFormat="1" ht="15.75" customHeight="1" spans="1:251">
      <c r="A4077" s="151"/>
      <c r="C4077" s="121"/>
      <c r="D4077" s="116"/>
      <c r="E4077" s="116"/>
      <c r="F4077" s="88"/>
      <c r="IM4077"/>
      <c r="IN4077"/>
      <c r="IO4077"/>
      <c r="IP4077"/>
      <c r="IQ4077"/>
    </row>
    <row r="4078" s="33" customFormat="1" ht="15.75" customHeight="1" spans="1:251">
      <c r="A4078" s="151"/>
      <c r="C4078" s="121"/>
      <c r="D4078" s="116"/>
      <c r="E4078" s="116"/>
      <c r="F4078" s="88"/>
      <c r="IM4078"/>
      <c r="IN4078"/>
      <c r="IO4078"/>
      <c r="IP4078"/>
      <c r="IQ4078"/>
    </row>
    <row r="4079" s="33" customFormat="1" ht="15.75" customHeight="1" spans="1:251">
      <c r="A4079" s="151"/>
      <c r="C4079" s="121"/>
      <c r="D4079" s="116"/>
      <c r="E4079" s="116"/>
      <c r="F4079" s="88"/>
      <c r="IM4079"/>
      <c r="IN4079"/>
      <c r="IO4079"/>
      <c r="IP4079"/>
      <c r="IQ4079"/>
    </row>
    <row r="4080" s="33" customFormat="1" ht="15.75" customHeight="1" spans="1:251">
      <c r="A4080" s="151"/>
      <c r="C4080" s="121"/>
      <c r="D4080" s="116"/>
      <c r="E4080" s="116"/>
      <c r="F4080" s="88"/>
      <c r="IM4080"/>
      <c r="IN4080"/>
      <c r="IO4080"/>
      <c r="IP4080"/>
      <c r="IQ4080"/>
    </row>
    <row r="4081" s="33" customFormat="1" ht="15.75" customHeight="1" spans="1:251">
      <c r="A4081" s="151"/>
      <c r="C4081" s="121"/>
      <c r="D4081" s="116"/>
      <c r="E4081" s="116"/>
      <c r="F4081" s="88"/>
      <c r="IM4081"/>
      <c r="IN4081"/>
      <c r="IO4081"/>
      <c r="IP4081"/>
      <c r="IQ4081"/>
    </row>
    <row r="4082" s="33" customFormat="1" ht="15.75" customHeight="1" spans="1:251">
      <c r="A4082" s="151"/>
      <c r="C4082" s="121"/>
      <c r="D4082" s="116"/>
      <c r="E4082" s="116"/>
      <c r="F4082" s="88"/>
      <c r="IM4082"/>
      <c r="IN4082"/>
      <c r="IO4082"/>
      <c r="IP4082"/>
      <c r="IQ4082"/>
    </row>
    <row r="4083" s="33" customFormat="1" ht="15.75" customHeight="1" spans="1:251">
      <c r="A4083" s="151"/>
      <c r="C4083" s="121"/>
      <c r="D4083" s="116"/>
      <c r="E4083" s="116"/>
      <c r="F4083" s="88"/>
      <c r="IM4083"/>
      <c r="IN4083"/>
      <c r="IO4083"/>
      <c r="IP4083"/>
      <c r="IQ4083"/>
    </row>
    <row r="4084" s="33" customFormat="1" ht="15.75" customHeight="1" spans="1:251">
      <c r="A4084" s="151"/>
      <c r="C4084" s="121"/>
      <c r="D4084" s="116"/>
      <c r="E4084" s="116"/>
      <c r="F4084" s="88"/>
      <c r="IM4084"/>
      <c r="IN4084"/>
      <c r="IO4084"/>
      <c r="IP4084"/>
      <c r="IQ4084"/>
    </row>
    <row r="4085" s="33" customFormat="1" ht="15.75" customHeight="1" spans="1:251">
      <c r="A4085" s="151"/>
      <c r="C4085" s="121"/>
      <c r="D4085" s="116"/>
      <c r="E4085" s="116"/>
      <c r="F4085" s="88"/>
      <c r="IM4085"/>
      <c r="IN4085"/>
      <c r="IO4085"/>
      <c r="IP4085"/>
      <c r="IQ4085"/>
    </row>
    <row r="4086" s="33" customFormat="1" ht="15.75" customHeight="1" spans="1:251">
      <c r="A4086" s="151"/>
      <c r="C4086" s="121"/>
      <c r="D4086" s="116"/>
      <c r="E4086" s="116"/>
      <c r="F4086" s="88"/>
      <c r="IM4086"/>
      <c r="IN4086"/>
      <c r="IO4086"/>
      <c r="IP4086"/>
      <c r="IQ4086"/>
    </row>
    <row r="4087" s="33" customFormat="1" ht="15.75" customHeight="1" spans="1:251">
      <c r="A4087" s="151"/>
      <c r="C4087" s="121"/>
      <c r="D4087" s="116"/>
      <c r="E4087" s="116"/>
      <c r="F4087" s="88"/>
      <c r="IM4087"/>
      <c r="IN4087"/>
      <c r="IO4087"/>
      <c r="IP4087"/>
      <c r="IQ4087"/>
    </row>
    <row r="4088" s="33" customFormat="1" ht="15.75" customHeight="1" spans="1:251">
      <c r="A4088" s="151"/>
      <c r="C4088" s="121"/>
      <c r="D4088" s="116"/>
      <c r="E4088" s="116"/>
      <c r="F4088" s="88"/>
      <c r="IM4088"/>
      <c r="IN4088"/>
      <c r="IO4088"/>
      <c r="IP4088"/>
      <c r="IQ4088"/>
    </row>
    <row r="4089" s="33" customFormat="1" ht="15.75" customHeight="1" spans="1:251">
      <c r="A4089" s="151"/>
      <c r="C4089" s="121"/>
      <c r="D4089" s="116"/>
      <c r="E4089" s="116"/>
      <c r="F4089" s="88"/>
      <c r="IM4089"/>
      <c r="IN4089"/>
      <c r="IO4089"/>
      <c r="IP4089"/>
      <c r="IQ4089"/>
    </row>
    <row r="4090" s="33" customFormat="1" ht="15.75" customHeight="1" spans="1:251">
      <c r="A4090" s="151"/>
      <c r="C4090" s="121"/>
      <c r="D4090" s="116"/>
      <c r="E4090" s="116"/>
      <c r="F4090" s="88"/>
      <c r="IM4090"/>
      <c r="IN4090"/>
      <c r="IO4090"/>
      <c r="IP4090"/>
      <c r="IQ4090"/>
    </row>
    <row r="4091" s="33" customFormat="1" ht="15.75" customHeight="1" spans="1:251">
      <c r="A4091" s="151"/>
      <c r="C4091" s="121"/>
      <c r="D4091" s="116"/>
      <c r="E4091" s="116"/>
      <c r="F4091" s="88"/>
      <c r="IM4091"/>
      <c r="IN4091"/>
      <c r="IO4091"/>
      <c r="IP4091"/>
      <c r="IQ4091"/>
    </row>
    <row r="4092" s="33" customFormat="1" ht="15.75" customHeight="1" spans="1:251">
      <c r="A4092" s="151"/>
      <c r="C4092" s="121"/>
      <c r="D4092" s="116"/>
      <c r="E4092" s="116"/>
      <c r="F4092" s="88"/>
      <c r="IM4092"/>
      <c r="IN4092"/>
      <c r="IO4092"/>
      <c r="IP4092"/>
      <c r="IQ4092"/>
    </row>
    <row r="4093" s="33" customFormat="1" ht="15.75" customHeight="1" spans="1:251">
      <c r="A4093" s="151"/>
      <c r="C4093" s="121"/>
      <c r="D4093" s="116"/>
      <c r="E4093" s="116"/>
      <c r="F4093" s="88"/>
      <c r="IM4093"/>
      <c r="IN4093"/>
      <c r="IO4093"/>
      <c r="IP4093"/>
      <c r="IQ4093"/>
    </row>
    <row r="4094" s="33" customFormat="1" ht="15.75" customHeight="1" spans="1:251">
      <c r="A4094" s="151"/>
      <c r="C4094" s="121"/>
      <c r="D4094" s="116"/>
      <c r="E4094" s="116"/>
      <c r="F4094" s="88"/>
      <c r="IM4094"/>
      <c r="IN4094"/>
      <c r="IO4094"/>
      <c r="IP4094"/>
      <c r="IQ4094"/>
    </row>
    <row r="4095" s="33" customFormat="1" ht="15.75" customHeight="1" spans="1:251">
      <c r="A4095" s="151"/>
      <c r="C4095" s="121"/>
      <c r="D4095" s="116"/>
      <c r="E4095" s="116"/>
      <c r="F4095" s="88"/>
      <c r="IM4095"/>
      <c r="IN4095"/>
      <c r="IO4095"/>
      <c r="IP4095"/>
      <c r="IQ4095"/>
    </row>
    <row r="4096" s="33" customFormat="1" ht="15.75" customHeight="1" spans="1:251">
      <c r="A4096" s="151"/>
      <c r="C4096" s="121"/>
      <c r="D4096" s="116"/>
      <c r="E4096" s="116"/>
      <c r="F4096" s="88"/>
      <c r="IM4096"/>
      <c r="IN4096"/>
      <c r="IO4096"/>
      <c r="IP4096"/>
      <c r="IQ4096"/>
    </row>
    <row r="4097" s="33" customFormat="1" ht="15.75" customHeight="1" spans="1:251">
      <c r="A4097" s="151"/>
      <c r="C4097" s="121"/>
      <c r="D4097" s="116"/>
      <c r="E4097" s="116"/>
      <c r="F4097" s="88"/>
      <c r="IM4097"/>
      <c r="IN4097"/>
      <c r="IO4097"/>
      <c r="IP4097"/>
      <c r="IQ4097"/>
    </row>
    <row r="4098" s="33" customFormat="1" ht="15.75" customHeight="1" spans="1:251">
      <c r="A4098" s="151"/>
      <c r="C4098" s="121"/>
      <c r="D4098" s="116"/>
      <c r="E4098" s="116"/>
      <c r="F4098" s="88"/>
      <c r="IM4098"/>
      <c r="IN4098"/>
      <c r="IO4098"/>
      <c r="IP4098"/>
      <c r="IQ4098"/>
    </row>
    <row r="4099" s="33" customFormat="1" ht="15.75" customHeight="1" spans="1:251">
      <c r="A4099" s="151"/>
      <c r="C4099" s="121"/>
      <c r="D4099" s="116"/>
      <c r="E4099" s="116"/>
      <c r="F4099" s="88"/>
      <c r="IM4099"/>
      <c r="IN4099"/>
      <c r="IO4099"/>
      <c r="IP4099"/>
      <c r="IQ4099"/>
    </row>
    <row r="4100" s="33" customFormat="1" ht="15.75" customHeight="1" spans="1:251">
      <c r="A4100" s="151"/>
      <c r="C4100" s="121"/>
      <c r="D4100" s="116"/>
      <c r="E4100" s="116"/>
      <c r="F4100" s="88"/>
      <c r="IM4100"/>
      <c r="IN4100"/>
      <c r="IO4100"/>
      <c r="IP4100"/>
      <c r="IQ4100"/>
    </row>
    <row r="4101" s="33" customFormat="1" ht="15.75" customHeight="1" spans="1:251">
      <c r="A4101" s="151"/>
      <c r="C4101" s="121"/>
      <c r="D4101" s="116"/>
      <c r="E4101" s="116"/>
      <c r="F4101" s="88"/>
      <c r="IM4101"/>
      <c r="IN4101"/>
      <c r="IO4101"/>
      <c r="IP4101"/>
      <c r="IQ4101"/>
    </row>
    <row r="4102" s="33" customFormat="1" ht="15.75" customHeight="1" spans="1:251">
      <c r="A4102" s="151"/>
      <c r="C4102" s="121"/>
      <c r="D4102" s="116"/>
      <c r="E4102" s="116"/>
      <c r="F4102" s="88"/>
      <c r="IM4102"/>
      <c r="IN4102"/>
      <c r="IO4102"/>
      <c r="IP4102"/>
      <c r="IQ4102"/>
    </row>
    <row r="4103" s="33" customFormat="1" ht="15.75" customHeight="1" spans="1:251">
      <c r="A4103" s="151"/>
      <c r="C4103" s="121"/>
      <c r="D4103" s="116"/>
      <c r="E4103" s="116"/>
      <c r="F4103" s="88"/>
      <c r="IM4103"/>
      <c r="IN4103"/>
      <c r="IO4103"/>
      <c r="IP4103"/>
      <c r="IQ4103"/>
    </row>
    <row r="4104" s="33" customFormat="1" ht="15.75" customHeight="1" spans="1:251">
      <c r="A4104" s="151"/>
      <c r="C4104" s="121"/>
      <c r="D4104" s="116"/>
      <c r="E4104" s="116"/>
      <c r="F4104" s="88"/>
      <c r="IM4104"/>
      <c r="IN4104"/>
      <c r="IO4104"/>
      <c r="IP4104"/>
      <c r="IQ4104"/>
    </row>
    <row r="4105" s="33" customFormat="1" ht="15.75" customHeight="1" spans="1:251">
      <c r="A4105" s="151"/>
      <c r="C4105" s="121"/>
      <c r="D4105" s="116"/>
      <c r="E4105" s="116"/>
      <c r="F4105" s="88"/>
      <c r="IM4105"/>
      <c r="IN4105"/>
      <c r="IO4105"/>
      <c r="IP4105"/>
      <c r="IQ4105"/>
    </row>
    <row r="4106" s="33" customFormat="1" ht="15.75" customHeight="1" spans="1:251">
      <c r="A4106" s="151"/>
      <c r="C4106" s="121"/>
      <c r="D4106" s="116"/>
      <c r="E4106" s="116"/>
      <c r="F4106" s="88"/>
      <c r="IM4106"/>
      <c r="IN4106"/>
      <c r="IO4106"/>
      <c r="IP4106"/>
      <c r="IQ4106"/>
    </row>
    <row r="4107" s="33" customFormat="1" ht="15.75" customHeight="1" spans="1:251">
      <c r="A4107" s="151"/>
      <c r="C4107" s="121"/>
      <c r="D4107" s="116"/>
      <c r="E4107" s="116"/>
      <c r="F4107" s="88"/>
      <c r="IM4107"/>
      <c r="IN4107"/>
      <c r="IO4107"/>
      <c r="IP4107"/>
      <c r="IQ4107"/>
    </row>
    <row r="4108" s="33" customFormat="1" ht="15.75" customHeight="1" spans="1:251">
      <c r="A4108" s="151"/>
      <c r="C4108" s="121"/>
      <c r="D4108" s="116"/>
      <c r="E4108" s="116"/>
      <c r="F4108" s="88"/>
      <c r="IM4108"/>
      <c r="IN4108"/>
      <c r="IO4108"/>
      <c r="IP4108"/>
      <c r="IQ4108"/>
    </row>
    <row r="4109" s="33" customFormat="1" ht="15.75" customHeight="1" spans="1:251">
      <c r="A4109" s="151"/>
      <c r="C4109" s="121"/>
      <c r="D4109" s="116"/>
      <c r="E4109" s="116"/>
      <c r="F4109" s="88"/>
      <c r="IM4109"/>
      <c r="IN4109"/>
      <c r="IO4109"/>
      <c r="IP4109"/>
      <c r="IQ4109"/>
    </row>
    <row r="4110" s="33" customFormat="1" ht="15.75" customHeight="1" spans="1:251">
      <c r="A4110" s="151"/>
      <c r="C4110" s="121"/>
      <c r="D4110" s="116"/>
      <c r="E4110" s="116"/>
      <c r="F4110" s="88"/>
      <c r="IM4110"/>
      <c r="IN4110"/>
      <c r="IO4110"/>
      <c r="IP4110"/>
      <c r="IQ4110"/>
    </row>
    <row r="4111" s="33" customFormat="1" ht="15.75" customHeight="1" spans="1:251">
      <c r="A4111" s="151"/>
      <c r="C4111" s="121"/>
      <c r="D4111" s="116"/>
      <c r="E4111" s="116"/>
      <c r="F4111" s="88"/>
      <c r="IM4111"/>
      <c r="IN4111"/>
      <c r="IO4111"/>
      <c r="IP4111"/>
      <c r="IQ4111"/>
    </row>
    <row r="4112" s="33" customFormat="1" ht="15.75" customHeight="1" spans="1:251">
      <c r="A4112" s="151"/>
      <c r="C4112" s="121"/>
      <c r="D4112" s="116"/>
      <c r="E4112" s="116"/>
      <c r="F4112" s="88"/>
      <c r="IM4112"/>
      <c r="IN4112"/>
      <c r="IO4112"/>
      <c r="IP4112"/>
      <c r="IQ4112"/>
    </row>
    <row r="4113" s="33" customFormat="1" ht="15.75" customHeight="1" spans="1:251">
      <c r="A4113" s="151"/>
      <c r="C4113" s="121"/>
      <c r="D4113" s="116"/>
      <c r="E4113" s="116"/>
      <c r="F4113" s="88"/>
      <c r="IM4113"/>
      <c r="IN4113"/>
      <c r="IO4113"/>
      <c r="IP4113"/>
      <c r="IQ4113"/>
    </row>
    <row r="4114" s="33" customFormat="1" ht="15.75" customHeight="1" spans="1:251">
      <c r="A4114" s="151"/>
      <c r="C4114" s="121"/>
      <c r="D4114" s="116"/>
      <c r="E4114" s="116"/>
      <c r="F4114" s="88"/>
      <c r="IM4114"/>
      <c r="IN4114"/>
      <c r="IO4114"/>
      <c r="IP4114"/>
      <c r="IQ4114"/>
    </row>
    <row r="4115" s="33" customFormat="1" ht="15.75" customHeight="1" spans="1:251">
      <c r="A4115" s="151"/>
      <c r="C4115" s="121"/>
      <c r="D4115" s="116"/>
      <c r="E4115" s="116"/>
      <c r="F4115" s="88"/>
      <c r="IM4115"/>
      <c r="IN4115"/>
      <c r="IO4115"/>
      <c r="IP4115"/>
      <c r="IQ4115"/>
    </row>
    <row r="4116" s="33" customFormat="1" ht="15.75" customHeight="1" spans="1:251">
      <c r="A4116" s="151"/>
      <c r="C4116" s="121"/>
      <c r="D4116" s="116"/>
      <c r="E4116" s="116"/>
      <c r="F4116" s="88"/>
      <c r="IM4116"/>
      <c r="IN4116"/>
      <c r="IO4116"/>
      <c r="IP4116"/>
      <c r="IQ4116"/>
    </row>
    <row r="4117" s="33" customFormat="1" ht="15.75" customHeight="1" spans="1:251">
      <c r="A4117" s="151"/>
      <c r="C4117" s="121"/>
      <c r="D4117" s="116"/>
      <c r="E4117" s="116"/>
      <c r="F4117" s="88"/>
      <c r="IM4117"/>
      <c r="IN4117"/>
      <c r="IO4117"/>
      <c r="IP4117"/>
      <c r="IQ4117"/>
    </row>
    <row r="4118" s="33" customFormat="1" ht="15.75" customHeight="1" spans="1:251">
      <c r="A4118" s="151"/>
      <c r="C4118" s="121"/>
      <c r="D4118" s="116"/>
      <c r="E4118" s="116"/>
      <c r="F4118" s="88"/>
      <c r="IM4118"/>
      <c r="IN4118"/>
      <c r="IO4118"/>
      <c r="IP4118"/>
      <c r="IQ4118"/>
    </row>
    <row r="4119" s="33" customFormat="1" ht="15.75" customHeight="1" spans="1:251">
      <c r="A4119" s="151"/>
      <c r="C4119" s="121"/>
      <c r="D4119" s="116"/>
      <c r="E4119" s="116"/>
      <c r="F4119" s="88"/>
      <c r="IM4119"/>
      <c r="IN4119"/>
      <c r="IO4119"/>
      <c r="IP4119"/>
      <c r="IQ4119"/>
    </row>
    <row r="4120" s="33" customFormat="1" ht="15.75" customHeight="1" spans="1:251">
      <c r="A4120" s="151"/>
      <c r="C4120" s="121"/>
      <c r="D4120" s="116"/>
      <c r="E4120" s="116"/>
      <c r="F4120" s="88"/>
      <c r="IM4120"/>
      <c r="IN4120"/>
      <c r="IO4120"/>
      <c r="IP4120"/>
      <c r="IQ4120"/>
    </row>
    <row r="4121" s="33" customFormat="1" ht="15.75" customHeight="1" spans="1:251">
      <c r="A4121" s="151"/>
      <c r="C4121" s="121"/>
      <c r="D4121" s="116"/>
      <c r="E4121" s="116"/>
      <c r="F4121" s="88"/>
      <c r="IM4121"/>
      <c r="IN4121"/>
      <c r="IO4121"/>
      <c r="IP4121"/>
      <c r="IQ4121"/>
    </row>
    <row r="4122" s="33" customFormat="1" ht="15.75" customHeight="1" spans="1:251">
      <c r="A4122" s="151"/>
      <c r="C4122" s="121"/>
      <c r="D4122" s="116"/>
      <c r="E4122" s="116"/>
      <c r="F4122" s="88"/>
      <c r="IM4122"/>
      <c r="IN4122"/>
      <c r="IO4122"/>
      <c r="IP4122"/>
      <c r="IQ4122"/>
    </row>
    <row r="4123" s="33" customFormat="1" ht="15.75" customHeight="1" spans="1:251">
      <c r="A4123" s="151"/>
      <c r="C4123" s="121"/>
      <c r="D4123" s="116"/>
      <c r="E4123" s="116"/>
      <c r="F4123" s="88"/>
      <c r="IM4123"/>
      <c r="IN4123"/>
      <c r="IO4123"/>
      <c r="IP4123"/>
      <c r="IQ4123"/>
    </row>
    <row r="4124" s="33" customFormat="1" ht="15.75" customHeight="1" spans="1:251">
      <c r="A4124" s="151"/>
      <c r="C4124" s="121"/>
      <c r="D4124" s="116"/>
      <c r="E4124" s="116"/>
      <c r="F4124" s="88"/>
      <c r="IM4124"/>
      <c r="IN4124"/>
      <c r="IO4124"/>
      <c r="IP4124"/>
      <c r="IQ4124"/>
    </row>
    <row r="4125" s="33" customFormat="1" ht="15.75" customHeight="1" spans="1:251">
      <c r="A4125" s="151"/>
      <c r="C4125" s="121"/>
      <c r="D4125" s="116"/>
      <c r="E4125" s="116"/>
      <c r="F4125" s="88"/>
      <c r="IM4125"/>
      <c r="IN4125"/>
      <c r="IO4125"/>
      <c r="IP4125"/>
      <c r="IQ4125"/>
    </row>
    <row r="4126" s="33" customFormat="1" ht="15.75" customHeight="1" spans="1:251">
      <c r="A4126" s="151"/>
      <c r="C4126" s="121"/>
      <c r="D4126" s="116"/>
      <c r="E4126" s="116"/>
      <c r="F4126" s="88"/>
      <c r="IM4126"/>
      <c r="IN4126"/>
      <c r="IO4126"/>
      <c r="IP4126"/>
      <c r="IQ4126"/>
    </row>
    <row r="4127" s="33" customFormat="1" ht="15.75" customHeight="1" spans="1:251">
      <c r="A4127" s="151"/>
      <c r="C4127" s="121"/>
      <c r="D4127" s="116"/>
      <c r="E4127" s="116"/>
      <c r="F4127" s="88"/>
      <c r="IM4127"/>
      <c r="IN4127"/>
      <c r="IO4127"/>
      <c r="IP4127"/>
      <c r="IQ4127"/>
    </row>
    <row r="4128" s="33" customFormat="1" ht="15.75" customHeight="1" spans="1:251">
      <c r="A4128" s="151"/>
      <c r="C4128" s="121"/>
      <c r="D4128" s="116"/>
      <c r="E4128" s="116"/>
      <c r="F4128" s="88"/>
      <c r="IM4128"/>
      <c r="IN4128"/>
      <c r="IO4128"/>
      <c r="IP4128"/>
      <c r="IQ4128"/>
    </row>
    <row r="4129" s="33" customFormat="1" ht="15.75" customHeight="1" spans="1:251">
      <c r="A4129" s="151"/>
      <c r="C4129" s="121"/>
      <c r="D4129" s="116"/>
      <c r="E4129" s="116"/>
      <c r="F4129" s="88"/>
      <c r="IM4129"/>
      <c r="IN4129"/>
      <c r="IO4129"/>
      <c r="IP4129"/>
      <c r="IQ4129"/>
    </row>
    <row r="4130" s="33" customFormat="1" ht="15.75" customHeight="1" spans="1:251">
      <c r="A4130" s="151"/>
      <c r="C4130" s="121"/>
      <c r="D4130" s="116"/>
      <c r="E4130" s="116"/>
      <c r="F4130" s="88"/>
      <c r="IM4130"/>
      <c r="IN4130"/>
      <c r="IO4130"/>
      <c r="IP4130"/>
      <c r="IQ4130"/>
    </row>
    <row r="4131" s="33" customFormat="1" ht="15.75" customHeight="1" spans="1:251">
      <c r="A4131" s="151"/>
      <c r="C4131" s="121"/>
      <c r="D4131" s="116"/>
      <c r="E4131" s="116"/>
      <c r="F4131" s="88"/>
      <c r="IM4131"/>
      <c r="IN4131"/>
      <c r="IO4131"/>
      <c r="IP4131"/>
      <c r="IQ4131"/>
    </row>
    <row r="4132" s="33" customFormat="1" ht="15.75" customHeight="1" spans="1:251">
      <c r="A4132" s="151"/>
      <c r="C4132" s="121"/>
      <c r="D4132" s="116"/>
      <c r="E4132" s="116"/>
      <c r="F4132" s="88"/>
      <c r="IM4132"/>
      <c r="IN4132"/>
      <c r="IO4132"/>
      <c r="IP4132"/>
      <c r="IQ4132"/>
    </row>
    <row r="4133" s="33" customFormat="1" ht="15.75" customHeight="1" spans="1:251">
      <c r="A4133" s="151"/>
      <c r="C4133" s="121"/>
      <c r="D4133" s="116"/>
      <c r="E4133" s="116"/>
      <c r="F4133" s="88"/>
      <c r="IM4133"/>
      <c r="IN4133"/>
      <c r="IO4133"/>
      <c r="IP4133"/>
      <c r="IQ4133"/>
    </row>
    <row r="4134" s="33" customFormat="1" ht="15.75" customHeight="1" spans="1:251">
      <c r="A4134" s="151"/>
      <c r="C4134" s="121"/>
      <c r="D4134" s="116"/>
      <c r="E4134" s="116"/>
      <c r="F4134" s="88"/>
      <c r="IM4134"/>
      <c r="IN4134"/>
      <c r="IO4134"/>
      <c r="IP4134"/>
      <c r="IQ4134"/>
    </row>
    <row r="4135" s="33" customFormat="1" ht="15.75" customHeight="1" spans="1:251">
      <c r="A4135" s="151"/>
      <c r="C4135" s="121"/>
      <c r="D4135" s="116"/>
      <c r="E4135" s="116"/>
      <c r="F4135" s="88"/>
      <c r="IM4135"/>
      <c r="IN4135"/>
      <c r="IO4135"/>
      <c r="IP4135"/>
      <c r="IQ4135"/>
    </row>
    <row r="4136" s="33" customFormat="1" ht="15.75" customHeight="1" spans="1:251">
      <c r="A4136" s="151"/>
      <c r="C4136" s="121"/>
      <c r="D4136" s="116"/>
      <c r="E4136" s="116"/>
      <c r="F4136" s="88"/>
      <c r="IM4136"/>
      <c r="IN4136"/>
      <c r="IO4136"/>
      <c r="IP4136"/>
      <c r="IQ4136"/>
    </row>
    <row r="4137" s="33" customFormat="1" ht="15.75" customHeight="1" spans="1:251">
      <c r="A4137" s="151"/>
      <c r="C4137" s="121"/>
      <c r="D4137" s="116"/>
      <c r="E4137" s="116"/>
      <c r="F4137" s="88"/>
      <c r="IM4137"/>
      <c r="IN4137"/>
      <c r="IO4137"/>
      <c r="IP4137"/>
      <c r="IQ4137"/>
    </row>
    <row r="4138" s="33" customFormat="1" ht="15.75" customHeight="1" spans="1:251">
      <c r="A4138" s="151"/>
      <c r="C4138" s="121"/>
      <c r="D4138" s="116"/>
      <c r="E4138" s="116"/>
      <c r="F4138" s="88"/>
      <c r="IM4138"/>
      <c r="IN4138"/>
      <c r="IO4138"/>
      <c r="IP4138"/>
      <c r="IQ4138"/>
    </row>
    <row r="4139" s="33" customFormat="1" ht="15.75" customHeight="1" spans="1:251">
      <c r="A4139" s="151"/>
      <c r="C4139" s="121"/>
      <c r="D4139" s="116"/>
      <c r="E4139" s="116"/>
      <c r="F4139" s="88"/>
      <c r="IM4139"/>
      <c r="IN4139"/>
      <c r="IO4139"/>
      <c r="IP4139"/>
      <c r="IQ4139"/>
    </row>
    <row r="4140" s="33" customFormat="1" ht="15.75" customHeight="1" spans="1:251">
      <c r="A4140" s="151"/>
      <c r="C4140" s="121"/>
      <c r="D4140" s="116"/>
      <c r="E4140" s="116"/>
      <c r="F4140" s="88"/>
      <c r="IM4140"/>
      <c r="IN4140"/>
      <c r="IO4140"/>
      <c r="IP4140"/>
      <c r="IQ4140"/>
    </row>
    <row r="4141" s="33" customFormat="1" ht="15.75" customHeight="1" spans="1:251">
      <c r="A4141" s="151"/>
      <c r="C4141" s="121"/>
      <c r="D4141" s="116"/>
      <c r="E4141" s="116"/>
      <c r="F4141" s="88"/>
      <c r="IM4141"/>
      <c r="IN4141"/>
      <c r="IO4141"/>
      <c r="IP4141"/>
      <c r="IQ4141"/>
    </row>
    <row r="4142" s="33" customFormat="1" ht="15.75" customHeight="1" spans="1:251">
      <c r="A4142" s="151"/>
      <c r="C4142" s="121"/>
      <c r="D4142" s="116"/>
      <c r="E4142" s="116"/>
      <c r="F4142" s="88"/>
      <c r="IM4142"/>
      <c r="IN4142"/>
      <c r="IO4142"/>
      <c r="IP4142"/>
      <c r="IQ4142"/>
    </row>
    <row r="4143" s="33" customFormat="1" ht="15.75" customHeight="1" spans="1:251">
      <c r="A4143" s="151"/>
      <c r="C4143" s="121"/>
      <c r="D4143" s="116"/>
      <c r="E4143" s="116"/>
      <c r="F4143" s="88"/>
      <c r="IM4143"/>
      <c r="IN4143"/>
      <c r="IO4143"/>
      <c r="IP4143"/>
      <c r="IQ4143"/>
    </row>
    <row r="4144" s="33" customFormat="1" ht="15.75" customHeight="1" spans="1:251">
      <c r="A4144" s="151"/>
      <c r="C4144" s="121"/>
      <c r="D4144" s="116"/>
      <c r="E4144" s="116"/>
      <c r="F4144" s="88"/>
      <c r="IM4144"/>
      <c r="IN4144"/>
      <c r="IO4144"/>
      <c r="IP4144"/>
      <c r="IQ4144"/>
    </row>
    <row r="4145" s="33" customFormat="1" ht="15.75" customHeight="1" spans="1:251">
      <c r="A4145" s="151"/>
      <c r="C4145" s="121"/>
      <c r="D4145" s="116"/>
      <c r="E4145" s="116"/>
      <c r="F4145" s="88"/>
      <c r="IM4145"/>
      <c r="IN4145"/>
      <c r="IO4145"/>
      <c r="IP4145"/>
      <c r="IQ4145"/>
    </row>
    <row r="4146" s="33" customFormat="1" ht="15.75" customHeight="1" spans="1:251">
      <c r="A4146" s="151"/>
      <c r="C4146" s="121"/>
      <c r="D4146" s="116"/>
      <c r="E4146" s="116"/>
      <c r="F4146" s="88"/>
      <c r="IM4146"/>
      <c r="IN4146"/>
      <c r="IO4146"/>
      <c r="IP4146"/>
      <c r="IQ4146"/>
    </row>
    <row r="4147" s="33" customFormat="1" ht="15.75" customHeight="1" spans="1:251">
      <c r="A4147" s="151"/>
      <c r="C4147" s="121"/>
      <c r="D4147" s="116"/>
      <c r="E4147" s="116"/>
      <c r="F4147" s="88"/>
      <c r="IM4147"/>
      <c r="IN4147"/>
      <c r="IO4147"/>
      <c r="IP4147"/>
      <c r="IQ4147"/>
    </row>
    <row r="4148" s="33" customFormat="1" ht="15.75" customHeight="1" spans="1:251">
      <c r="A4148" s="151"/>
      <c r="C4148" s="121"/>
      <c r="D4148" s="116"/>
      <c r="E4148" s="116"/>
      <c r="F4148" s="88"/>
      <c r="IM4148"/>
      <c r="IN4148"/>
      <c r="IO4148"/>
      <c r="IP4148"/>
      <c r="IQ4148"/>
    </row>
    <row r="4149" s="33" customFormat="1" ht="15.75" customHeight="1" spans="1:251">
      <c r="A4149" s="151"/>
      <c r="C4149" s="121"/>
      <c r="D4149" s="116"/>
      <c r="E4149" s="116"/>
      <c r="F4149" s="88"/>
      <c r="IM4149"/>
      <c r="IN4149"/>
      <c r="IO4149"/>
      <c r="IP4149"/>
      <c r="IQ4149"/>
    </row>
    <row r="4150" s="33" customFormat="1" ht="15.75" customHeight="1" spans="1:251">
      <c r="A4150" s="151"/>
      <c r="C4150" s="121"/>
      <c r="D4150" s="116"/>
      <c r="E4150" s="116"/>
      <c r="F4150" s="88"/>
      <c r="IM4150"/>
      <c r="IN4150"/>
      <c r="IO4150"/>
      <c r="IP4150"/>
      <c r="IQ4150"/>
    </row>
    <row r="4151" s="33" customFormat="1" ht="15.75" customHeight="1" spans="1:251">
      <c r="A4151" s="151"/>
      <c r="C4151" s="121"/>
      <c r="D4151" s="116"/>
      <c r="E4151" s="116"/>
      <c r="F4151" s="88"/>
      <c r="IM4151"/>
      <c r="IN4151"/>
      <c r="IO4151"/>
      <c r="IP4151"/>
      <c r="IQ4151"/>
    </row>
    <row r="4152" s="33" customFormat="1" ht="15.75" customHeight="1" spans="1:251">
      <c r="A4152" s="151"/>
      <c r="C4152" s="121"/>
      <c r="D4152" s="116"/>
      <c r="E4152" s="116"/>
      <c r="F4152" s="88"/>
      <c r="IM4152"/>
      <c r="IN4152"/>
      <c r="IO4152"/>
      <c r="IP4152"/>
      <c r="IQ4152"/>
    </row>
    <row r="4153" s="33" customFormat="1" ht="15.75" customHeight="1" spans="1:251">
      <c r="A4153" s="151"/>
      <c r="C4153" s="121"/>
      <c r="D4153" s="116"/>
      <c r="E4153" s="116"/>
      <c r="F4153" s="88"/>
      <c r="IM4153"/>
      <c r="IN4153"/>
      <c r="IO4153"/>
      <c r="IP4153"/>
      <c r="IQ4153"/>
    </row>
    <row r="4154" s="33" customFormat="1" ht="15.75" customHeight="1" spans="1:251">
      <c r="A4154" s="151"/>
      <c r="C4154" s="121"/>
      <c r="D4154" s="116"/>
      <c r="E4154" s="116"/>
      <c r="F4154" s="88"/>
      <c r="IM4154"/>
      <c r="IN4154"/>
      <c r="IO4154"/>
      <c r="IP4154"/>
      <c r="IQ4154"/>
    </row>
    <row r="4155" s="33" customFormat="1" ht="15.75" customHeight="1" spans="1:251">
      <c r="A4155" s="151"/>
      <c r="C4155" s="121"/>
      <c r="D4155" s="116"/>
      <c r="E4155" s="116"/>
      <c r="F4155" s="88"/>
      <c r="IM4155"/>
      <c r="IN4155"/>
      <c r="IO4155"/>
      <c r="IP4155"/>
      <c r="IQ4155"/>
    </row>
    <row r="4156" s="33" customFormat="1" ht="15.75" customHeight="1" spans="1:251">
      <c r="A4156" s="151"/>
      <c r="C4156" s="121"/>
      <c r="D4156" s="116"/>
      <c r="E4156" s="116"/>
      <c r="F4156" s="88"/>
      <c r="IM4156"/>
      <c r="IN4156"/>
      <c r="IO4156"/>
      <c r="IP4156"/>
      <c r="IQ4156"/>
    </row>
    <row r="4157" s="33" customFormat="1" ht="15.75" customHeight="1" spans="1:251">
      <c r="A4157" s="151"/>
      <c r="C4157" s="121"/>
      <c r="D4157" s="116"/>
      <c r="E4157" s="116"/>
      <c r="F4157" s="88"/>
      <c r="IM4157"/>
      <c r="IN4157"/>
      <c r="IO4157"/>
      <c r="IP4157"/>
      <c r="IQ4157"/>
    </row>
    <row r="4158" s="33" customFormat="1" ht="15.75" customHeight="1" spans="1:251">
      <c r="A4158" s="151"/>
      <c r="C4158" s="121"/>
      <c r="D4158" s="116"/>
      <c r="E4158" s="116"/>
      <c r="F4158" s="88"/>
      <c r="IM4158"/>
      <c r="IN4158"/>
      <c r="IO4158"/>
      <c r="IP4158"/>
      <c r="IQ4158"/>
    </row>
    <row r="4159" s="33" customFormat="1" ht="15.75" customHeight="1" spans="1:251">
      <c r="A4159" s="151"/>
      <c r="C4159" s="121"/>
      <c r="D4159" s="116"/>
      <c r="E4159" s="116"/>
      <c r="F4159" s="88"/>
      <c r="IM4159"/>
      <c r="IN4159"/>
      <c r="IO4159"/>
      <c r="IP4159"/>
      <c r="IQ4159"/>
    </row>
    <row r="4160" s="33" customFormat="1" ht="15.75" customHeight="1" spans="1:251">
      <c r="A4160" s="151"/>
      <c r="C4160" s="121"/>
      <c r="D4160" s="116"/>
      <c r="E4160" s="116"/>
      <c r="F4160" s="88"/>
      <c r="IM4160"/>
      <c r="IN4160"/>
      <c r="IO4160"/>
      <c r="IP4160"/>
      <c r="IQ4160"/>
    </row>
    <row r="4161" s="33" customFormat="1" ht="15.75" customHeight="1" spans="1:251">
      <c r="A4161" s="151"/>
      <c r="C4161" s="121"/>
      <c r="D4161" s="116"/>
      <c r="E4161" s="116"/>
      <c r="F4161" s="88"/>
      <c r="IM4161"/>
      <c r="IN4161"/>
      <c r="IO4161"/>
      <c r="IP4161"/>
      <c r="IQ4161"/>
    </row>
    <row r="4162" s="33" customFormat="1" ht="15.75" customHeight="1" spans="1:251">
      <c r="A4162" s="151"/>
      <c r="C4162" s="121"/>
      <c r="D4162" s="116"/>
      <c r="E4162" s="116"/>
      <c r="F4162" s="88"/>
      <c r="IM4162"/>
      <c r="IN4162"/>
      <c r="IO4162"/>
      <c r="IP4162"/>
      <c r="IQ4162"/>
    </row>
    <row r="4163" s="33" customFormat="1" ht="15.75" customHeight="1" spans="1:251">
      <c r="A4163" s="151"/>
      <c r="C4163" s="121"/>
      <c r="D4163" s="116"/>
      <c r="E4163" s="116"/>
      <c r="F4163" s="88"/>
      <c r="IM4163"/>
      <c r="IN4163"/>
      <c r="IO4163"/>
      <c r="IP4163"/>
      <c r="IQ4163"/>
    </row>
    <row r="4164" s="33" customFormat="1" ht="15.75" customHeight="1" spans="1:251">
      <c r="A4164" s="151"/>
      <c r="C4164" s="121"/>
      <c r="D4164" s="116"/>
      <c r="E4164" s="116"/>
      <c r="F4164" s="88"/>
      <c r="IM4164"/>
      <c r="IN4164"/>
      <c r="IO4164"/>
      <c r="IP4164"/>
      <c r="IQ4164"/>
    </row>
    <row r="4165" s="33" customFormat="1" ht="15.75" customHeight="1" spans="1:251">
      <c r="A4165" s="151"/>
      <c r="C4165" s="121"/>
      <c r="D4165" s="116"/>
      <c r="E4165" s="116"/>
      <c r="F4165" s="88"/>
      <c r="IM4165"/>
      <c r="IN4165"/>
      <c r="IO4165"/>
      <c r="IP4165"/>
      <c r="IQ4165"/>
    </row>
    <row r="4166" s="33" customFormat="1" ht="15.75" customHeight="1" spans="1:251">
      <c r="A4166" s="151"/>
      <c r="C4166" s="121"/>
      <c r="D4166" s="116"/>
      <c r="E4166" s="116"/>
      <c r="F4166" s="88"/>
      <c r="IM4166"/>
      <c r="IN4166"/>
      <c r="IO4166"/>
      <c r="IP4166"/>
      <c r="IQ4166"/>
    </row>
    <row r="4167" s="33" customFormat="1" ht="15.75" customHeight="1" spans="1:251">
      <c r="A4167" s="151"/>
      <c r="C4167" s="121"/>
      <c r="D4167" s="116"/>
      <c r="E4167" s="116"/>
      <c r="F4167" s="88"/>
      <c r="IM4167"/>
      <c r="IN4167"/>
      <c r="IO4167"/>
      <c r="IP4167"/>
      <c r="IQ4167"/>
    </row>
    <row r="4168" s="33" customFormat="1" ht="15.75" customHeight="1" spans="1:251">
      <c r="A4168" s="151"/>
      <c r="C4168" s="121"/>
      <c r="D4168" s="116"/>
      <c r="E4168" s="116"/>
      <c r="F4168" s="88"/>
      <c r="IM4168"/>
      <c r="IN4168"/>
      <c r="IO4168"/>
      <c r="IP4168"/>
      <c r="IQ4168"/>
    </row>
    <row r="4169" s="33" customFormat="1" ht="15.75" customHeight="1" spans="1:251">
      <c r="A4169" s="151"/>
      <c r="C4169" s="121"/>
      <c r="D4169" s="116"/>
      <c r="E4169" s="116"/>
      <c r="F4169" s="88"/>
      <c r="IM4169"/>
      <c r="IN4169"/>
      <c r="IO4169"/>
      <c r="IP4169"/>
      <c r="IQ4169"/>
    </row>
    <row r="4170" s="33" customFormat="1" ht="15.75" customHeight="1" spans="1:251">
      <c r="A4170" s="151"/>
      <c r="C4170" s="121"/>
      <c r="D4170" s="116"/>
      <c r="E4170" s="116"/>
      <c r="F4170" s="88"/>
      <c r="IM4170"/>
      <c r="IN4170"/>
      <c r="IO4170"/>
      <c r="IP4170"/>
      <c r="IQ4170"/>
    </row>
    <row r="4171" s="33" customFormat="1" ht="15.75" customHeight="1" spans="1:251">
      <c r="A4171" s="151"/>
      <c r="C4171" s="121"/>
      <c r="D4171" s="116"/>
      <c r="E4171" s="116"/>
      <c r="F4171" s="88"/>
      <c r="IM4171"/>
      <c r="IN4171"/>
      <c r="IO4171"/>
      <c r="IP4171"/>
      <c r="IQ4171"/>
    </row>
    <row r="4172" s="33" customFormat="1" ht="15.75" customHeight="1" spans="1:251">
      <c r="A4172" s="151"/>
      <c r="C4172" s="121"/>
      <c r="D4172" s="116"/>
      <c r="E4172" s="116"/>
      <c r="F4172" s="88"/>
      <c r="IM4172"/>
      <c r="IN4172"/>
      <c r="IO4172"/>
      <c r="IP4172"/>
      <c r="IQ4172"/>
    </row>
    <row r="4173" s="33" customFormat="1" ht="15.75" customHeight="1" spans="1:251">
      <c r="A4173" s="151"/>
      <c r="C4173" s="121"/>
      <c r="D4173" s="116"/>
      <c r="E4173" s="116"/>
      <c r="F4173" s="88"/>
      <c r="IM4173"/>
      <c r="IN4173"/>
      <c r="IO4173"/>
      <c r="IP4173"/>
      <c r="IQ4173"/>
    </row>
    <row r="4174" s="33" customFormat="1" ht="15.75" customHeight="1" spans="1:251">
      <c r="A4174" s="151"/>
      <c r="C4174" s="121"/>
      <c r="D4174" s="116"/>
      <c r="E4174" s="116"/>
      <c r="F4174" s="88"/>
      <c r="IM4174"/>
      <c r="IN4174"/>
      <c r="IO4174"/>
      <c r="IP4174"/>
      <c r="IQ4174"/>
    </row>
    <row r="4175" s="33" customFormat="1" ht="15.75" customHeight="1" spans="1:251">
      <c r="A4175" s="151"/>
      <c r="C4175" s="121"/>
      <c r="D4175" s="116"/>
      <c r="E4175" s="116"/>
      <c r="F4175" s="88"/>
      <c r="IM4175"/>
      <c r="IN4175"/>
      <c r="IO4175"/>
      <c r="IP4175"/>
      <c r="IQ4175"/>
    </row>
    <row r="4176" s="33" customFormat="1" ht="15.75" customHeight="1" spans="1:251">
      <c r="A4176" s="151"/>
      <c r="C4176" s="121"/>
      <c r="D4176" s="116"/>
      <c r="E4176" s="116"/>
      <c r="F4176" s="88"/>
      <c r="IM4176"/>
      <c r="IN4176"/>
      <c r="IO4176"/>
      <c r="IP4176"/>
      <c r="IQ4176"/>
    </row>
    <row r="4177" s="33" customFormat="1" ht="15.75" customHeight="1" spans="1:251">
      <c r="A4177" s="151"/>
      <c r="C4177" s="121"/>
      <c r="D4177" s="116"/>
      <c r="E4177" s="116"/>
      <c r="F4177" s="88"/>
      <c r="IM4177"/>
      <c r="IN4177"/>
      <c r="IO4177"/>
      <c r="IP4177"/>
      <c r="IQ4177"/>
    </row>
    <row r="4178" s="33" customFormat="1" ht="15.75" customHeight="1" spans="1:251">
      <c r="A4178" s="151"/>
      <c r="C4178" s="121"/>
      <c r="D4178" s="116"/>
      <c r="E4178" s="116"/>
      <c r="F4178" s="88"/>
      <c r="IM4178"/>
      <c r="IN4178"/>
      <c r="IO4178"/>
      <c r="IP4178"/>
      <c r="IQ4178"/>
    </row>
    <row r="4179" s="33" customFormat="1" ht="15.75" customHeight="1" spans="1:251">
      <c r="A4179" s="151"/>
      <c r="C4179" s="121"/>
      <c r="D4179" s="116"/>
      <c r="E4179" s="116"/>
      <c r="F4179" s="88"/>
      <c r="IM4179"/>
      <c r="IN4179"/>
      <c r="IO4179"/>
      <c r="IP4179"/>
      <c r="IQ4179"/>
    </row>
    <row r="4180" s="33" customFormat="1" ht="15.75" customHeight="1" spans="1:251">
      <c r="A4180" s="151"/>
      <c r="C4180" s="121"/>
      <c r="D4180" s="116"/>
      <c r="E4180" s="116"/>
      <c r="F4180" s="88"/>
      <c r="IM4180"/>
      <c r="IN4180"/>
      <c r="IO4180"/>
      <c r="IP4180"/>
      <c r="IQ4180"/>
    </row>
    <row r="4181" s="33" customFormat="1" ht="15.75" customHeight="1" spans="1:251">
      <c r="A4181" s="151"/>
      <c r="C4181" s="121"/>
      <c r="D4181" s="116"/>
      <c r="E4181" s="116"/>
      <c r="F4181" s="88"/>
      <c r="IM4181"/>
      <c r="IN4181"/>
      <c r="IO4181"/>
      <c r="IP4181"/>
      <c r="IQ4181"/>
    </row>
    <row r="4182" s="33" customFormat="1" ht="15.75" customHeight="1" spans="1:251">
      <c r="A4182" s="151"/>
      <c r="C4182" s="121"/>
      <c r="D4182" s="116"/>
      <c r="E4182" s="116"/>
      <c r="F4182" s="88"/>
      <c r="IM4182"/>
      <c r="IN4182"/>
      <c r="IO4182"/>
      <c r="IP4182"/>
      <c r="IQ4182"/>
    </row>
    <row r="4183" s="33" customFormat="1" ht="15.75" customHeight="1" spans="1:251">
      <c r="A4183" s="151"/>
      <c r="C4183" s="121"/>
      <c r="D4183" s="116"/>
      <c r="E4183" s="116"/>
      <c r="F4183" s="88"/>
      <c r="IM4183"/>
      <c r="IN4183"/>
      <c r="IO4183"/>
      <c r="IP4183"/>
      <c r="IQ4183"/>
    </row>
    <row r="4184" s="33" customFormat="1" ht="15.75" customHeight="1" spans="1:251">
      <c r="A4184" s="151"/>
      <c r="C4184" s="121"/>
      <c r="D4184" s="116"/>
      <c r="E4184" s="116"/>
      <c r="F4184" s="88"/>
      <c r="IM4184"/>
      <c r="IN4184"/>
      <c r="IO4184"/>
      <c r="IP4184"/>
      <c r="IQ4184"/>
    </row>
    <row r="4185" s="33" customFormat="1" ht="15.75" customHeight="1" spans="1:251">
      <c r="A4185" s="151"/>
      <c r="C4185" s="121"/>
      <c r="D4185" s="116"/>
      <c r="E4185" s="116"/>
      <c r="F4185" s="88"/>
      <c r="IM4185"/>
      <c r="IN4185"/>
      <c r="IO4185"/>
      <c r="IP4185"/>
      <c r="IQ4185"/>
    </row>
    <row r="4186" s="33" customFormat="1" ht="15.75" customHeight="1" spans="1:251">
      <c r="A4186" s="151"/>
      <c r="C4186" s="121"/>
      <c r="D4186" s="116"/>
      <c r="E4186" s="116"/>
      <c r="F4186" s="88"/>
      <c r="IM4186"/>
      <c r="IN4186"/>
      <c r="IO4186"/>
      <c r="IP4186"/>
      <c r="IQ4186"/>
    </row>
    <row r="4187" s="33" customFormat="1" ht="15.75" customHeight="1" spans="1:251">
      <c r="A4187" s="151"/>
      <c r="C4187" s="121"/>
      <c r="D4187" s="116"/>
      <c r="E4187" s="116"/>
      <c r="F4187" s="88"/>
      <c r="IM4187"/>
      <c r="IN4187"/>
      <c r="IO4187"/>
      <c r="IP4187"/>
      <c r="IQ4187"/>
    </row>
    <row r="4188" s="33" customFormat="1" ht="15.75" customHeight="1" spans="1:251">
      <c r="A4188" s="151"/>
      <c r="C4188" s="121"/>
      <c r="D4188" s="116"/>
      <c r="E4188" s="116"/>
      <c r="F4188" s="88"/>
      <c r="IM4188"/>
      <c r="IN4188"/>
      <c r="IO4188"/>
      <c r="IP4188"/>
      <c r="IQ4188"/>
    </row>
    <row r="4189" s="33" customFormat="1" ht="15.75" customHeight="1" spans="1:251">
      <c r="A4189" s="151"/>
      <c r="C4189" s="121"/>
      <c r="D4189" s="116"/>
      <c r="E4189" s="116"/>
      <c r="F4189" s="88"/>
      <c r="IM4189"/>
      <c r="IN4189"/>
      <c r="IO4189"/>
      <c r="IP4189"/>
      <c r="IQ4189"/>
    </row>
    <row r="4190" s="33" customFormat="1" ht="15.75" customHeight="1" spans="1:251">
      <c r="A4190" s="151"/>
      <c r="C4190" s="121"/>
      <c r="D4190" s="116"/>
      <c r="E4190" s="116"/>
      <c r="F4190" s="88"/>
      <c r="IM4190"/>
      <c r="IN4190"/>
      <c r="IO4190"/>
      <c r="IP4190"/>
      <c r="IQ4190"/>
    </row>
    <row r="4191" s="33" customFormat="1" ht="15.75" customHeight="1" spans="1:251">
      <c r="A4191" s="151"/>
      <c r="C4191" s="121"/>
      <c r="D4191" s="116"/>
      <c r="E4191" s="116"/>
      <c r="F4191" s="88"/>
      <c r="IM4191"/>
      <c r="IN4191"/>
      <c r="IO4191"/>
      <c r="IP4191"/>
      <c r="IQ4191"/>
    </row>
    <row r="4192" s="33" customFormat="1" ht="15.75" customHeight="1" spans="1:251">
      <c r="A4192" s="151"/>
      <c r="C4192" s="121"/>
      <c r="D4192" s="116"/>
      <c r="E4192" s="116"/>
      <c r="F4192" s="88"/>
      <c r="IM4192"/>
      <c r="IN4192"/>
      <c r="IO4192"/>
      <c r="IP4192"/>
      <c r="IQ4192"/>
    </row>
    <row r="4193" s="33" customFormat="1" ht="15.75" customHeight="1" spans="1:251">
      <c r="A4193" s="151"/>
      <c r="C4193" s="121"/>
      <c r="D4193" s="116"/>
      <c r="E4193" s="116"/>
      <c r="F4193" s="88"/>
      <c r="IM4193"/>
      <c r="IN4193"/>
      <c r="IO4193"/>
      <c r="IP4193"/>
      <c r="IQ4193"/>
    </row>
    <row r="4194" s="33" customFormat="1" ht="15.75" customHeight="1" spans="1:251">
      <c r="A4194" s="151"/>
      <c r="C4194" s="121"/>
      <c r="D4194" s="116"/>
      <c r="E4194" s="116"/>
      <c r="F4194" s="88"/>
      <c r="IM4194"/>
      <c r="IN4194"/>
      <c r="IO4194"/>
      <c r="IP4194"/>
      <c r="IQ4194"/>
    </row>
    <row r="4195" s="33" customFormat="1" ht="15.75" customHeight="1" spans="1:251">
      <c r="A4195" s="151"/>
      <c r="C4195" s="121"/>
      <c r="D4195" s="116"/>
      <c r="E4195" s="116"/>
      <c r="F4195" s="88"/>
      <c r="IM4195"/>
      <c r="IN4195"/>
      <c r="IO4195"/>
      <c r="IP4195"/>
      <c r="IQ4195"/>
    </row>
    <row r="4196" s="33" customFormat="1" ht="15.75" customHeight="1" spans="1:251">
      <c r="A4196" s="151"/>
      <c r="C4196" s="121"/>
      <c r="D4196" s="116"/>
      <c r="E4196" s="116"/>
      <c r="F4196" s="88"/>
      <c r="IM4196"/>
      <c r="IN4196"/>
      <c r="IO4196"/>
      <c r="IP4196"/>
      <c r="IQ4196"/>
    </row>
    <row r="4197" s="33" customFormat="1" ht="15.75" customHeight="1" spans="1:251">
      <c r="A4197" s="151"/>
      <c r="C4197" s="121"/>
      <c r="D4197" s="116"/>
      <c r="E4197" s="116"/>
      <c r="F4197" s="88"/>
      <c r="IM4197"/>
      <c r="IN4197"/>
      <c r="IO4197"/>
      <c r="IP4197"/>
      <c r="IQ4197"/>
    </row>
    <row r="4198" s="33" customFormat="1" ht="15.75" customHeight="1" spans="1:251">
      <c r="A4198" s="151"/>
      <c r="C4198" s="121"/>
      <c r="D4198" s="116"/>
      <c r="E4198" s="116"/>
      <c r="F4198" s="88"/>
      <c r="IM4198"/>
      <c r="IN4198"/>
      <c r="IO4198"/>
      <c r="IP4198"/>
      <c r="IQ4198"/>
    </row>
    <row r="4199" s="33" customFormat="1" ht="15.75" customHeight="1" spans="1:251">
      <c r="A4199" s="151"/>
      <c r="C4199" s="121"/>
      <c r="D4199" s="116"/>
      <c r="E4199" s="116"/>
      <c r="F4199" s="88"/>
      <c r="IM4199"/>
      <c r="IN4199"/>
      <c r="IO4199"/>
      <c r="IP4199"/>
      <c r="IQ4199"/>
    </row>
    <row r="4200" s="33" customFormat="1" ht="15.75" customHeight="1" spans="1:251">
      <c r="A4200" s="151"/>
      <c r="C4200" s="121"/>
      <c r="D4200" s="116"/>
      <c r="E4200" s="116"/>
      <c r="F4200" s="88"/>
      <c r="IM4200"/>
      <c r="IN4200"/>
      <c r="IO4200"/>
      <c r="IP4200"/>
      <c r="IQ4200"/>
    </row>
    <row r="4201" s="33" customFormat="1" ht="15.75" customHeight="1" spans="1:251">
      <c r="A4201" s="151"/>
      <c r="C4201" s="121"/>
      <c r="D4201" s="116"/>
      <c r="E4201" s="116"/>
      <c r="F4201" s="88"/>
      <c r="IM4201"/>
      <c r="IN4201"/>
      <c r="IO4201"/>
      <c r="IP4201"/>
      <c r="IQ4201"/>
    </row>
    <row r="4202" s="33" customFormat="1" ht="15.75" customHeight="1" spans="1:251">
      <c r="A4202" s="151"/>
      <c r="C4202" s="121"/>
      <c r="D4202" s="116"/>
      <c r="E4202" s="116"/>
      <c r="F4202" s="88"/>
      <c r="IM4202"/>
      <c r="IN4202"/>
      <c r="IO4202"/>
      <c r="IP4202"/>
      <c r="IQ4202"/>
    </row>
    <row r="4203" s="33" customFormat="1" ht="15.75" customHeight="1" spans="1:251">
      <c r="A4203" s="151"/>
      <c r="C4203" s="121"/>
      <c r="D4203" s="116"/>
      <c r="E4203" s="116"/>
      <c r="F4203" s="88"/>
      <c r="IM4203"/>
      <c r="IN4203"/>
      <c r="IO4203"/>
      <c r="IP4203"/>
      <c r="IQ4203"/>
    </row>
    <row r="4204" s="33" customFormat="1" ht="15.75" customHeight="1" spans="1:251">
      <c r="A4204" s="151"/>
      <c r="C4204" s="121"/>
      <c r="D4204" s="116"/>
      <c r="E4204" s="116"/>
      <c r="F4204" s="88"/>
      <c r="IM4204"/>
      <c r="IN4204"/>
      <c r="IO4204"/>
      <c r="IP4204"/>
      <c r="IQ4204"/>
    </row>
    <row r="4205" s="33" customFormat="1" ht="15.75" customHeight="1" spans="1:251">
      <c r="A4205" s="151"/>
      <c r="C4205" s="121"/>
      <c r="D4205" s="116"/>
      <c r="E4205" s="116"/>
      <c r="F4205" s="88"/>
      <c r="IM4205"/>
      <c r="IN4205"/>
      <c r="IO4205"/>
      <c r="IP4205"/>
      <c r="IQ4205"/>
    </row>
    <row r="4206" s="33" customFormat="1" ht="15.75" customHeight="1" spans="1:251">
      <c r="A4206" s="151"/>
      <c r="C4206" s="121"/>
      <c r="D4206" s="116"/>
      <c r="E4206" s="116"/>
      <c r="F4206" s="88"/>
      <c r="IM4206"/>
      <c r="IN4206"/>
      <c r="IO4206"/>
      <c r="IP4206"/>
      <c r="IQ4206"/>
    </row>
    <row r="4207" s="33" customFormat="1" ht="15.75" customHeight="1" spans="1:251">
      <c r="A4207" s="151"/>
      <c r="C4207" s="121"/>
      <c r="D4207" s="116"/>
      <c r="E4207" s="116"/>
      <c r="F4207" s="88"/>
      <c r="IM4207"/>
      <c r="IN4207"/>
      <c r="IO4207"/>
      <c r="IP4207"/>
      <c r="IQ4207"/>
    </row>
    <row r="4208" s="33" customFormat="1" ht="15.75" customHeight="1" spans="1:251">
      <c r="A4208" s="151"/>
      <c r="C4208" s="121"/>
      <c r="D4208" s="116"/>
      <c r="E4208" s="116"/>
      <c r="F4208" s="88"/>
      <c r="IM4208"/>
      <c r="IN4208"/>
      <c r="IO4208"/>
      <c r="IP4208"/>
      <c r="IQ4208"/>
    </row>
    <row r="4209" s="33" customFormat="1" ht="15.75" customHeight="1" spans="1:251">
      <c r="A4209" s="151"/>
      <c r="C4209" s="121"/>
      <c r="D4209" s="116"/>
      <c r="E4209" s="116"/>
      <c r="F4209" s="88"/>
      <c r="IM4209"/>
      <c r="IN4209"/>
      <c r="IO4209"/>
      <c r="IP4209"/>
      <c r="IQ4209"/>
    </row>
    <row r="4210" s="33" customFormat="1" ht="15.75" customHeight="1" spans="1:251">
      <c r="A4210" s="151"/>
      <c r="C4210" s="121"/>
      <c r="D4210" s="116"/>
      <c r="E4210" s="116"/>
      <c r="F4210" s="88"/>
      <c r="IM4210"/>
      <c r="IN4210"/>
      <c r="IO4210"/>
      <c r="IP4210"/>
      <c r="IQ4210"/>
    </row>
    <row r="4211" s="33" customFormat="1" ht="15.75" customHeight="1" spans="1:251">
      <c r="A4211" s="151"/>
      <c r="C4211" s="121"/>
      <c r="D4211" s="116"/>
      <c r="E4211" s="116"/>
      <c r="F4211" s="88"/>
      <c r="IM4211"/>
      <c r="IN4211"/>
      <c r="IO4211"/>
      <c r="IP4211"/>
      <c r="IQ4211"/>
    </row>
    <row r="4212" s="33" customFormat="1" ht="15.75" customHeight="1" spans="1:251">
      <c r="A4212" s="151"/>
      <c r="C4212" s="121"/>
      <c r="D4212" s="116"/>
      <c r="E4212" s="116"/>
      <c r="F4212" s="88"/>
      <c r="IM4212"/>
      <c r="IN4212"/>
      <c r="IO4212"/>
      <c r="IP4212"/>
      <c r="IQ4212"/>
    </row>
    <row r="4213" s="33" customFormat="1" ht="15.75" customHeight="1" spans="1:251">
      <c r="A4213" s="151"/>
      <c r="C4213" s="121"/>
      <c r="D4213" s="116"/>
      <c r="E4213" s="116"/>
      <c r="F4213" s="88"/>
      <c r="IM4213"/>
      <c r="IN4213"/>
      <c r="IO4213"/>
      <c r="IP4213"/>
      <c r="IQ4213"/>
    </row>
    <row r="4214" s="33" customFormat="1" ht="15.75" customHeight="1" spans="1:251">
      <c r="A4214" s="151"/>
      <c r="C4214" s="121"/>
      <c r="D4214" s="116"/>
      <c r="E4214" s="116"/>
      <c r="F4214" s="88"/>
      <c r="IM4214"/>
      <c r="IN4214"/>
      <c r="IO4214"/>
      <c r="IP4214"/>
      <c r="IQ4214"/>
    </row>
    <row r="4215" s="33" customFormat="1" ht="15.75" customHeight="1" spans="1:251">
      <c r="A4215" s="151"/>
      <c r="C4215" s="121"/>
      <c r="D4215" s="116"/>
      <c r="E4215" s="116"/>
      <c r="F4215" s="88"/>
      <c r="IM4215"/>
      <c r="IN4215"/>
      <c r="IO4215"/>
      <c r="IP4215"/>
      <c r="IQ4215"/>
    </row>
    <row r="4216" s="33" customFormat="1" ht="15.75" customHeight="1" spans="1:251">
      <c r="A4216" s="151"/>
      <c r="C4216" s="121"/>
      <c r="D4216" s="116"/>
      <c r="E4216" s="116"/>
      <c r="F4216" s="88"/>
      <c r="IM4216"/>
      <c r="IN4216"/>
      <c r="IO4216"/>
      <c r="IP4216"/>
      <c r="IQ4216"/>
    </row>
    <row r="4217" s="33" customFormat="1" ht="15.75" customHeight="1" spans="1:251">
      <c r="A4217" s="151"/>
      <c r="C4217" s="121"/>
      <c r="D4217" s="116"/>
      <c r="E4217" s="116"/>
      <c r="F4217" s="88"/>
      <c r="IM4217"/>
      <c r="IN4217"/>
      <c r="IO4217"/>
      <c r="IP4217"/>
      <c r="IQ4217"/>
    </row>
    <row r="4218" s="33" customFormat="1" ht="15.75" customHeight="1" spans="1:251">
      <c r="A4218" s="151"/>
      <c r="C4218" s="121"/>
      <c r="D4218" s="116"/>
      <c r="E4218" s="116"/>
      <c r="F4218" s="88"/>
      <c r="IM4218"/>
      <c r="IN4218"/>
      <c r="IO4218"/>
      <c r="IP4218"/>
      <c r="IQ4218"/>
    </row>
    <row r="4219" s="33" customFormat="1" ht="15.75" customHeight="1" spans="1:251">
      <c r="A4219" s="151"/>
      <c r="C4219" s="121"/>
      <c r="D4219" s="116"/>
      <c r="E4219" s="116"/>
      <c r="F4219" s="88"/>
      <c r="IM4219"/>
      <c r="IN4219"/>
      <c r="IO4219"/>
      <c r="IP4219"/>
      <c r="IQ4219"/>
    </row>
    <row r="4220" s="33" customFormat="1" ht="15.75" customHeight="1" spans="1:251">
      <c r="A4220" s="151"/>
      <c r="C4220" s="121"/>
      <c r="D4220" s="116"/>
      <c r="E4220" s="116"/>
      <c r="F4220" s="88"/>
      <c r="IM4220"/>
      <c r="IN4220"/>
      <c r="IO4220"/>
      <c r="IP4220"/>
      <c r="IQ4220"/>
    </row>
    <row r="4221" s="33" customFormat="1" ht="15.75" customHeight="1" spans="1:251">
      <c r="A4221" s="151"/>
      <c r="C4221" s="121"/>
      <c r="D4221" s="116"/>
      <c r="E4221" s="116"/>
      <c r="F4221" s="88"/>
      <c r="IM4221"/>
      <c r="IN4221"/>
      <c r="IO4221"/>
      <c r="IP4221"/>
      <c r="IQ4221"/>
    </row>
    <row r="4222" s="33" customFormat="1" ht="15.75" customHeight="1" spans="1:251">
      <c r="A4222" s="151"/>
      <c r="C4222" s="121"/>
      <c r="D4222" s="116"/>
      <c r="E4222" s="116"/>
      <c r="F4222" s="88"/>
      <c r="IM4222"/>
      <c r="IN4222"/>
      <c r="IO4222"/>
      <c r="IP4222"/>
      <c r="IQ4222"/>
    </row>
    <row r="4223" s="33" customFormat="1" ht="15.75" customHeight="1" spans="1:251">
      <c r="A4223" s="151"/>
      <c r="C4223" s="121"/>
      <c r="D4223" s="116"/>
      <c r="E4223" s="116"/>
      <c r="F4223" s="88"/>
      <c r="IM4223"/>
      <c r="IN4223"/>
      <c r="IO4223"/>
      <c r="IP4223"/>
      <c r="IQ4223"/>
    </row>
    <row r="4224" s="33" customFormat="1" ht="15.75" customHeight="1" spans="1:251">
      <c r="A4224" s="151"/>
      <c r="C4224" s="121"/>
      <c r="D4224" s="116"/>
      <c r="E4224" s="116"/>
      <c r="F4224" s="88"/>
      <c r="IM4224"/>
      <c r="IN4224"/>
      <c r="IO4224"/>
      <c r="IP4224"/>
      <c r="IQ4224"/>
    </row>
    <row r="4225" s="33" customFormat="1" ht="15.75" customHeight="1" spans="1:251">
      <c r="A4225" s="151"/>
      <c r="C4225" s="121"/>
      <c r="D4225" s="116"/>
      <c r="E4225" s="116"/>
      <c r="F4225" s="88"/>
      <c r="IM4225"/>
      <c r="IN4225"/>
      <c r="IO4225"/>
      <c r="IP4225"/>
      <c r="IQ4225"/>
    </row>
    <row r="4226" s="33" customFormat="1" ht="15.75" customHeight="1" spans="1:251">
      <c r="A4226" s="151"/>
      <c r="C4226" s="121"/>
      <c r="D4226" s="116"/>
      <c r="E4226" s="116"/>
      <c r="F4226" s="88"/>
      <c r="IM4226"/>
      <c r="IN4226"/>
      <c r="IO4226"/>
      <c r="IP4226"/>
      <c r="IQ4226"/>
    </row>
    <row r="4227" s="33" customFormat="1" ht="15.75" customHeight="1" spans="1:251">
      <c r="A4227" s="151"/>
      <c r="C4227" s="121"/>
      <c r="D4227" s="116"/>
      <c r="E4227" s="116"/>
      <c r="F4227" s="88"/>
      <c r="IM4227"/>
      <c r="IN4227"/>
      <c r="IO4227"/>
      <c r="IP4227"/>
      <c r="IQ4227"/>
    </row>
    <row r="4228" s="33" customFormat="1" ht="15.75" customHeight="1" spans="1:251">
      <c r="A4228" s="151"/>
      <c r="C4228" s="121"/>
      <c r="D4228" s="116"/>
      <c r="E4228" s="116"/>
      <c r="F4228" s="88"/>
      <c r="IM4228"/>
      <c r="IN4228"/>
      <c r="IO4228"/>
      <c r="IP4228"/>
      <c r="IQ4228"/>
    </row>
    <row r="4229" s="33" customFormat="1" ht="15.75" customHeight="1" spans="1:251">
      <c r="A4229" s="151"/>
      <c r="C4229" s="121"/>
      <c r="D4229" s="116"/>
      <c r="E4229" s="116"/>
      <c r="F4229" s="88"/>
      <c r="IM4229"/>
      <c r="IN4229"/>
      <c r="IO4229"/>
      <c r="IP4229"/>
      <c r="IQ4229"/>
    </row>
    <row r="4230" s="33" customFormat="1" ht="15.75" customHeight="1" spans="1:251">
      <c r="A4230" s="151"/>
      <c r="C4230" s="121"/>
      <c r="D4230" s="116"/>
      <c r="E4230" s="116"/>
      <c r="F4230" s="88"/>
      <c r="IM4230"/>
      <c r="IN4230"/>
      <c r="IO4230"/>
      <c r="IP4230"/>
      <c r="IQ4230"/>
    </row>
    <row r="4231" s="33" customFormat="1" ht="15.75" customHeight="1" spans="1:251">
      <c r="A4231" s="151"/>
      <c r="C4231" s="121"/>
      <c r="D4231" s="116"/>
      <c r="E4231" s="116"/>
      <c r="F4231" s="88"/>
      <c r="IM4231"/>
      <c r="IN4231"/>
      <c r="IO4231"/>
      <c r="IP4231"/>
      <c r="IQ4231"/>
    </row>
    <row r="4232" s="33" customFormat="1" ht="15.75" customHeight="1" spans="1:251">
      <c r="A4232" s="151"/>
      <c r="C4232" s="121"/>
      <c r="D4232" s="116"/>
      <c r="E4232" s="116"/>
      <c r="F4232" s="88"/>
      <c r="IM4232"/>
      <c r="IN4232"/>
      <c r="IO4232"/>
      <c r="IP4232"/>
      <c r="IQ4232"/>
    </row>
    <row r="4233" s="33" customFormat="1" ht="15.75" customHeight="1" spans="1:251">
      <c r="A4233" s="151"/>
      <c r="C4233" s="121"/>
      <c r="D4233" s="116"/>
      <c r="E4233" s="116"/>
      <c r="F4233" s="88"/>
      <c r="IM4233"/>
      <c r="IN4233"/>
      <c r="IO4233"/>
      <c r="IP4233"/>
      <c r="IQ4233"/>
    </row>
    <row r="4234" s="33" customFormat="1" ht="15.75" customHeight="1" spans="1:251">
      <c r="A4234" s="151"/>
      <c r="C4234" s="121"/>
      <c r="D4234" s="116"/>
      <c r="E4234" s="116"/>
      <c r="F4234" s="88"/>
      <c r="IM4234"/>
      <c r="IN4234"/>
      <c r="IO4234"/>
      <c r="IP4234"/>
      <c r="IQ4234"/>
    </row>
    <row r="4235" s="33" customFormat="1" ht="15.75" customHeight="1" spans="1:251">
      <c r="A4235" s="151"/>
      <c r="C4235" s="121"/>
      <c r="D4235" s="116"/>
      <c r="E4235" s="116"/>
      <c r="F4235" s="88"/>
      <c r="IM4235"/>
      <c r="IN4235"/>
      <c r="IO4235"/>
      <c r="IP4235"/>
      <c r="IQ4235"/>
    </row>
    <row r="4236" s="33" customFormat="1" ht="15.75" customHeight="1" spans="1:251">
      <c r="A4236" s="151"/>
      <c r="C4236" s="121"/>
      <c r="D4236" s="116"/>
      <c r="E4236" s="116"/>
      <c r="F4236" s="88"/>
      <c r="IM4236"/>
      <c r="IN4236"/>
      <c r="IO4236"/>
      <c r="IP4236"/>
      <c r="IQ4236"/>
    </row>
    <row r="4237" s="33" customFormat="1" ht="15.75" customHeight="1" spans="1:251">
      <c r="A4237" s="151"/>
      <c r="C4237" s="121"/>
      <c r="D4237" s="116"/>
      <c r="E4237" s="116"/>
      <c r="F4237" s="88"/>
      <c r="IM4237"/>
      <c r="IN4237"/>
      <c r="IO4237"/>
      <c r="IP4237"/>
      <c r="IQ4237"/>
    </row>
    <row r="4238" s="33" customFormat="1" ht="15.75" customHeight="1" spans="1:251">
      <c r="A4238" s="151"/>
      <c r="C4238" s="121"/>
      <c r="D4238" s="116"/>
      <c r="E4238" s="116"/>
      <c r="F4238" s="88"/>
      <c r="IM4238"/>
      <c r="IN4238"/>
      <c r="IO4238"/>
      <c r="IP4238"/>
      <c r="IQ4238"/>
    </row>
    <row r="4239" s="33" customFormat="1" ht="15.75" customHeight="1" spans="1:251">
      <c r="A4239" s="151"/>
      <c r="C4239" s="121"/>
      <c r="D4239" s="116"/>
      <c r="E4239" s="116"/>
      <c r="F4239" s="88"/>
      <c r="IM4239"/>
      <c r="IN4239"/>
      <c r="IO4239"/>
      <c r="IP4239"/>
      <c r="IQ4239"/>
    </row>
    <row r="4240" s="33" customFormat="1" ht="15.75" customHeight="1" spans="1:251">
      <c r="A4240" s="151"/>
      <c r="C4240" s="121"/>
      <c r="D4240" s="116"/>
      <c r="E4240" s="116"/>
      <c r="F4240" s="88"/>
      <c r="IM4240"/>
      <c r="IN4240"/>
      <c r="IO4240"/>
      <c r="IP4240"/>
      <c r="IQ4240"/>
    </row>
    <row r="4241" s="33" customFormat="1" ht="15.75" customHeight="1" spans="1:251">
      <c r="A4241" s="151"/>
      <c r="C4241" s="121"/>
      <c r="D4241" s="116"/>
      <c r="E4241" s="116"/>
      <c r="F4241" s="88"/>
      <c r="IM4241"/>
      <c r="IN4241"/>
      <c r="IO4241"/>
      <c r="IP4241"/>
      <c r="IQ4241"/>
    </row>
    <row r="4242" s="33" customFormat="1" ht="15.75" customHeight="1" spans="1:251">
      <c r="A4242" s="151"/>
      <c r="C4242" s="121"/>
      <c r="D4242" s="116"/>
      <c r="E4242" s="116"/>
      <c r="F4242" s="88"/>
      <c r="IM4242"/>
      <c r="IN4242"/>
      <c r="IO4242"/>
      <c r="IP4242"/>
      <c r="IQ4242"/>
    </row>
    <row r="4243" s="33" customFormat="1" ht="15.75" customHeight="1" spans="1:251">
      <c r="A4243" s="151"/>
      <c r="C4243" s="121"/>
      <c r="D4243" s="116"/>
      <c r="E4243" s="116"/>
      <c r="F4243" s="88"/>
      <c r="IM4243"/>
      <c r="IN4243"/>
      <c r="IO4243"/>
      <c r="IP4243"/>
      <c r="IQ4243"/>
    </row>
    <row r="4244" s="33" customFormat="1" ht="15.75" customHeight="1" spans="1:251">
      <c r="A4244" s="151"/>
      <c r="C4244" s="121"/>
      <c r="D4244" s="116"/>
      <c r="E4244" s="116"/>
      <c r="F4244" s="88"/>
      <c r="IM4244"/>
      <c r="IN4244"/>
      <c r="IO4244"/>
      <c r="IP4244"/>
      <c r="IQ4244"/>
    </row>
    <row r="4245" s="33" customFormat="1" ht="15.75" customHeight="1" spans="1:251">
      <c r="A4245" s="151"/>
      <c r="C4245" s="121"/>
      <c r="D4245" s="116"/>
      <c r="E4245" s="116"/>
      <c r="F4245" s="88"/>
      <c r="IM4245"/>
      <c r="IN4245"/>
      <c r="IO4245"/>
      <c r="IP4245"/>
      <c r="IQ4245"/>
    </row>
    <row r="4246" s="33" customFormat="1" ht="15.75" customHeight="1" spans="1:251">
      <c r="A4246" s="151"/>
      <c r="C4246" s="121"/>
      <c r="D4246" s="116"/>
      <c r="E4246" s="116"/>
      <c r="F4246" s="88"/>
      <c r="IM4246"/>
      <c r="IN4246"/>
      <c r="IO4246"/>
      <c r="IP4246"/>
      <c r="IQ4246"/>
    </row>
    <row r="4247" s="33" customFormat="1" ht="15.75" customHeight="1" spans="1:251">
      <c r="A4247" s="151"/>
      <c r="C4247" s="121"/>
      <c r="D4247" s="116"/>
      <c r="E4247" s="116"/>
      <c r="F4247" s="88"/>
      <c r="IM4247"/>
      <c r="IN4247"/>
      <c r="IO4247"/>
      <c r="IP4247"/>
      <c r="IQ4247"/>
    </row>
    <row r="4248" s="33" customFormat="1" ht="15.75" customHeight="1" spans="1:251">
      <c r="A4248" s="151"/>
      <c r="C4248" s="121"/>
      <c r="D4248" s="116"/>
      <c r="E4248" s="116"/>
      <c r="F4248" s="88"/>
      <c r="IM4248"/>
      <c r="IN4248"/>
      <c r="IO4248"/>
      <c r="IP4248"/>
      <c r="IQ4248"/>
    </row>
    <row r="4249" s="33" customFormat="1" ht="15.75" customHeight="1" spans="1:251">
      <c r="A4249" s="151"/>
      <c r="C4249" s="121"/>
      <c r="D4249" s="116"/>
      <c r="E4249" s="116"/>
      <c r="F4249" s="88"/>
      <c r="IM4249"/>
      <c r="IN4249"/>
      <c r="IO4249"/>
      <c r="IP4249"/>
      <c r="IQ4249"/>
    </row>
    <row r="4250" s="33" customFormat="1" ht="15.75" customHeight="1" spans="1:251">
      <c r="A4250" s="151"/>
      <c r="C4250" s="121"/>
      <c r="D4250" s="116"/>
      <c r="E4250" s="116"/>
      <c r="F4250" s="88"/>
      <c r="IM4250"/>
      <c r="IN4250"/>
      <c r="IO4250"/>
      <c r="IP4250"/>
      <c r="IQ4250"/>
    </row>
    <row r="4251" s="33" customFormat="1" ht="15.75" customHeight="1" spans="1:251">
      <c r="A4251" s="151"/>
      <c r="C4251" s="121"/>
      <c r="D4251" s="116"/>
      <c r="E4251" s="116"/>
      <c r="F4251" s="88"/>
      <c r="IM4251"/>
      <c r="IN4251"/>
      <c r="IO4251"/>
      <c r="IP4251"/>
      <c r="IQ4251"/>
    </row>
    <row r="4252" s="33" customFormat="1" ht="15.75" customHeight="1" spans="1:251">
      <c r="A4252" s="151"/>
      <c r="C4252" s="121"/>
      <c r="D4252" s="116"/>
      <c r="E4252" s="116"/>
      <c r="F4252" s="88"/>
      <c r="IM4252"/>
      <c r="IN4252"/>
      <c r="IO4252"/>
      <c r="IP4252"/>
      <c r="IQ4252"/>
    </row>
    <row r="4253" s="33" customFormat="1" ht="15.75" customHeight="1" spans="1:251">
      <c r="A4253" s="151"/>
      <c r="C4253" s="121"/>
      <c r="D4253" s="116"/>
      <c r="E4253" s="116"/>
      <c r="F4253" s="88"/>
      <c r="IM4253"/>
      <c r="IN4253"/>
      <c r="IO4253"/>
      <c r="IP4253"/>
      <c r="IQ4253"/>
    </row>
    <row r="4254" s="33" customFormat="1" ht="15.75" customHeight="1" spans="1:251">
      <c r="A4254" s="151"/>
      <c r="C4254" s="121"/>
      <c r="D4254" s="116"/>
      <c r="E4254" s="116"/>
      <c r="F4254" s="88"/>
      <c r="IM4254"/>
      <c r="IN4254"/>
      <c r="IO4254"/>
      <c r="IP4254"/>
      <c r="IQ4254"/>
    </row>
    <row r="4255" s="33" customFormat="1" ht="15.75" customHeight="1" spans="1:251">
      <c r="A4255" s="151"/>
      <c r="C4255" s="121"/>
      <c r="D4255" s="116"/>
      <c r="E4255" s="116"/>
      <c r="F4255" s="88"/>
      <c r="IM4255"/>
      <c r="IN4255"/>
      <c r="IO4255"/>
      <c r="IP4255"/>
      <c r="IQ4255"/>
    </row>
    <row r="4256" s="33" customFormat="1" ht="15.75" customHeight="1" spans="1:251">
      <c r="A4256" s="151"/>
      <c r="C4256" s="121"/>
      <c r="D4256" s="116"/>
      <c r="E4256" s="116"/>
      <c r="F4256" s="88"/>
      <c r="IM4256"/>
      <c r="IN4256"/>
      <c r="IO4256"/>
      <c r="IP4256"/>
      <c r="IQ4256"/>
    </row>
    <row r="4257" s="33" customFormat="1" ht="15.75" customHeight="1" spans="1:251">
      <c r="A4257" s="151"/>
      <c r="C4257" s="121"/>
      <c r="D4257" s="116"/>
      <c r="E4257" s="116"/>
      <c r="F4257" s="88"/>
      <c r="IM4257"/>
      <c r="IN4257"/>
      <c r="IO4257"/>
      <c r="IP4257"/>
      <c r="IQ4257"/>
    </row>
    <row r="4258" s="33" customFormat="1" ht="15.75" customHeight="1" spans="1:251">
      <c r="A4258" s="151"/>
      <c r="C4258" s="121"/>
      <c r="D4258" s="116"/>
      <c r="E4258" s="116"/>
      <c r="F4258" s="88"/>
      <c r="IM4258"/>
      <c r="IN4258"/>
      <c r="IO4258"/>
      <c r="IP4258"/>
      <c r="IQ4258"/>
    </row>
    <row r="4259" s="33" customFormat="1" ht="15.75" customHeight="1" spans="1:251">
      <c r="A4259" s="151"/>
      <c r="C4259" s="121"/>
      <c r="D4259" s="116"/>
      <c r="E4259" s="116"/>
      <c r="F4259" s="88"/>
      <c r="IM4259"/>
      <c r="IN4259"/>
      <c r="IO4259"/>
      <c r="IP4259"/>
      <c r="IQ4259"/>
    </row>
    <row r="4260" s="33" customFormat="1" ht="15.75" customHeight="1" spans="1:251">
      <c r="A4260" s="151"/>
      <c r="C4260" s="121"/>
      <c r="D4260" s="116"/>
      <c r="E4260" s="116"/>
      <c r="F4260" s="88"/>
      <c r="IM4260"/>
      <c r="IN4260"/>
      <c r="IO4260"/>
      <c r="IP4260"/>
      <c r="IQ4260"/>
    </row>
    <row r="4261" s="33" customFormat="1" ht="15.75" customHeight="1" spans="1:251">
      <c r="A4261" s="151"/>
      <c r="C4261" s="121"/>
      <c r="D4261" s="116"/>
      <c r="E4261" s="116"/>
      <c r="F4261" s="88"/>
      <c r="IM4261"/>
      <c r="IN4261"/>
      <c r="IO4261"/>
      <c r="IP4261"/>
      <c r="IQ4261"/>
    </row>
    <row r="4262" s="33" customFormat="1" ht="15.75" customHeight="1" spans="1:251">
      <c r="A4262" s="151"/>
      <c r="C4262" s="121"/>
      <c r="D4262" s="116"/>
      <c r="E4262" s="116"/>
      <c r="F4262" s="88"/>
      <c r="IM4262"/>
      <c r="IN4262"/>
      <c r="IO4262"/>
      <c r="IP4262"/>
      <c r="IQ4262"/>
    </row>
    <row r="4263" s="33" customFormat="1" ht="15.75" customHeight="1" spans="1:251">
      <c r="A4263" s="151"/>
      <c r="C4263" s="121"/>
      <c r="D4263" s="116"/>
      <c r="E4263" s="116"/>
      <c r="F4263" s="88"/>
      <c r="IM4263"/>
      <c r="IN4263"/>
      <c r="IO4263"/>
      <c r="IP4263"/>
      <c r="IQ4263"/>
    </row>
    <row r="4264" s="33" customFormat="1" ht="15.75" customHeight="1" spans="1:251">
      <c r="A4264" s="151"/>
      <c r="C4264" s="121"/>
      <c r="D4264" s="116"/>
      <c r="E4264" s="116"/>
      <c r="F4264" s="88"/>
      <c r="IM4264"/>
      <c r="IN4264"/>
      <c r="IO4264"/>
      <c r="IP4264"/>
      <c r="IQ4264"/>
    </row>
    <row r="4265" s="33" customFormat="1" ht="15.75" customHeight="1" spans="1:251">
      <c r="A4265" s="151"/>
      <c r="C4265" s="121"/>
      <c r="D4265" s="116"/>
      <c r="E4265" s="116"/>
      <c r="F4265" s="88"/>
      <c r="IM4265"/>
      <c r="IN4265"/>
      <c r="IO4265"/>
      <c r="IP4265"/>
      <c r="IQ4265"/>
    </row>
    <row r="4266" s="33" customFormat="1" ht="15.75" customHeight="1" spans="1:251">
      <c r="A4266" s="151"/>
      <c r="C4266" s="121"/>
      <c r="D4266" s="116"/>
      <c r="E4266" s="116"/>
      <c r="F4266" s="88"/>
      <c r="IM4266"/>
      <c r="IN4266"/>
      <c r="IO4266"/>
      <c r="IP4266"/>
      <c r="IQ4266"/>
    </row>
    <row r="4267" s="33" customFormat="1" ht="15.75" customHeight="1" spans="1:251">
      <c r="A4267" s="151"/>
      <c r="C4267" s="121"/>
      <c r="D4267" s="116"/>
      <c r="E4267" s="116"/>
      <c r="F4267" s="88"/>
      <c r="IM4267"/>
      <c r="IN4267"/>
      <c r="IO4267"/>
      <c r="IP4267"/>
      <c r="IQ4267"/>
    </row>
    <row r="4268" s="33" customFormat="1" ht="15.75" customHeight="1" spans="1:251">
      <c r="A4268" s="151"/>
      <c r="C4268" s="121"/>
      <c r="D4268" s="116"/>
      <c r="E4268" s="116"/>
      <c r="F4268" s="88"/>
      <c r="IM4268"/>
      <c r="IN4268"/>
      <c r="IO4268"/>
      <c r="IP4268"/>
      <c r="IQ4268"/>
    </row>
    <row r="4269" s="33" customFormat="1" ht="15.75" customHeight="1" spans="1:251">
      <c r="A4269" s="151"/>
      <c r="C4269" s="121"/>
      <c r="D4269" s="116"/>
      <c r="E4269" s="116"/>
      <c r="F4269" s="88"/>
      <c r="IM4269"/>
      <c r="IN4269"/>
      <c r="IO4269"/>
      <c r="IP4269"/>
      <c r="IQ4269"/>
    </row>
    <row r="4270" s="33" customFormat="1" ht="15.75" customHeight="1" spans="1:251">
      <c r="A4270" s="151"/>
      <c r="C4270" s="121"/>
      <c r="D4270" s="116"/>
      <c r="E4270" s="116"/>
      <c r="F4270" s="88"/>
      <c r="IM4270"/>
      <c r="IN4270"/>
      <c r="IO4270"/>
      <c r="IP4270"/>
      <c r="IQ4270"/>
    </row>
    <row r="4271" s="33" customFormat="1" ht="15.75" customHeight="1" spans="1:251">
      <c r="A4271" s="151"/>
      <c r="C4271" s="121"/>
      <c r="D4271" s="116"/>
      <c r="E4271" s="116"/>
      <c r="F4271" s="88"/>
      <c r="IM4271"/>
      <c r="IN4271"/>
      <c r="IO4271"/>
      <c r="IP4271"/>
      <c r="IQ4271"/>
    </row>
    <row r="4272" s="33" customFormat="1" ht="15.75" customHeight="1" spans="1:251">
      <c r="A4272" s="151"/>
      <c r="C4272" s="121"/>
      <c r="D4272" s="116"/>
      <c r="E4272" s="116"/>
      <c r="F4272" s="88"/>
      <c r="IM4272"/>
      <c r="IN4272"/>
      <c r="IO4272"/>
      <c r="IP4272"/>
      <c r="IQ4272"/>
    </row>
    <row r="4273" s="33" customFormat="1" ht="15.75" customHeight="1" spans="1:251">
      <c r="A4273" s="151"/>
      <c r="C4273" s="121"/>
      <c r="D4273" s="116"/>
      <c r="E4273" s="116"/>
      <c r="F4273" s="88"/>
      <c r="IM4273"/>
      <c r="IN4273"/>
      <c r="IO4273"/>
      <c r="IP4273"/>
      <c r="IQ4273"/>
    </row>
    <row r="4274" s="33" customFormat="1" ht="15.75" customHeight="1" spans="1:251">
      <c r="A4274" s="151"/>
      <c r="C4274" s="121"/>
      <c r="D4274" s="116"/>
      <c r="E4274" s="116"/>
      <c r="F4274" s="88"/>
      <c r="IM4274"/>
      <c r="IN4274"/>
      <c r="IO4274"/>
      <c r="IP4274"/>
      <c r="IQ4274"/>
    </row>
    <row r="4275" s="33" customFormat="1" ht="15.75" customHeight="1" spans="1:251">
      <c r="A4275" s="151"/>
      <c r="C4275" s="121"/>
      <c r="D4275" s="116"/>
      <c r="E4275" s="116"/>
      <c r="F4275" s="88"/>
      <c r="IM4275"/>
      <c r="IN4275"/>
      <c r="IO4275"/>
      <c r="IP4275"/>
      <c r="IQ4275"/>
    </row>
    <row r="4276" s="33" customFormat="1" ht="15.75" customHeight="1" spans="1:251">
      <c r="A4276" s="151"/>
      <c r="C4276" s="121"/>
      <c r="D4276" s="116"/>
      <c r="E4276" s="116"/>
      <c r="F4276" s="88"/>
      <c r="IM4276"/>
      <c r="IN4276"/>
      <c r="IO4276"/>
      <c r="IP4276"/>
      <c r="IQ4276"/>
    </row>
    <row r="4277" s="33" customFormat="1" ht="15.75" customHeight="1" spans="1:251">
      <c r="A4277" s="151"/>
      <c r="C4277" s="121"/>
      <c r="D4277" s="116"/>
      <c r="E4277" s="116"/>
      <c r="F4277" s="88"/>
      <c r="IM4277"/>
      <c r="IN4277"/>
      <c r="IO4277"/>
      <c r="IP4277"/>
      <c r="IQ4277"/>
    </row>
    <row r="4278" s="33" customFormat="1" ht="15.75" customHeight="1" spans="1:251">
      <c r="A4278" s="151"/>
      <c r="C4278" s="121"/>
      <c r="D4278" s="116"/>
      <c r="E4278" s="116"/>
      <c r="F4278" s="88"/>
      <c r="IM4278"/>
      <c r="IN4278"/>
      <c r="IO4278"/>
      <c r="IP4278"/>
      <c r="IQ4278"/>
    </row>
    <row r="4279" s="33" customFormat="1" ht="15.75" customHeight="1" spans="1:251">
      <c r="A4279" s="151"/>
      <c r="C4279" s="121"/>
      <c r="D4279" s="116"/>
      <c r="E4279" s="116"/>
      <c r="F4279" s="88"/>
      <c r="IM4279"/>
      <c r="IN4279"/>
      <c r="IO4279"/>
      <c r="IP4279"/>
      <c r="IQ4279"/>
    </row>
    <row r="4280" s="33" customFormat="1" ht="15.75" customHeight="1" spans="1:251">
      <c r="A4280" s="151"/>
      <c r="C4280" s="121"/>
      <c r="D4280" s="116"/>
      <c r="E4280" s="116"/>
      <c r="F4280" s="88"/>
      <c r="IM4280"/>
      <c r="IN4280"/>
      <c r="IO4280"/>
      <c r="IP4280"/>
      <c r="IQ4280"/>
    </row>
    <row r="4281" s="33" customFormat="1" ht="15.75" customHeight="1" spans="1:251">
      <c r="A4281" s="151"/>
      <c r="C4281" s="121"/>
      <c r="D4281" s="116"/>
      <c r="E4281" s="116"/>
      <c r="F4281" s="88"/>
      <c r="IM4281"/>
      <c r="IN4281"/>
      <c r="IO4281"/>
      <c r="IP4281"/>
      <c r="IQ4281"/>
    </row>
    <row r="4282" s="33" customFormat="1" ht="15.75" customHeight="1" spans="1:251">
      <c r="A4282" s="151"/>
      <c r="C4282" s="121"/>
      <c r="D4282" s="116"/>
      <c r="E4282" s="116"/>
      <c r="F4282" s="88"/>
      <c r="IM4282"/>
      <c r="IN4282"/>
      <c r="IO4282"/>
      <c r="IP4282"/>
      <c r="IQ4282"/>
    </row>
    <row r="4283" s="33" customFormat="1" ht="15.75" customHeight="1" spans="1:251">
      <c r="A4283" s="151"/>
      <c r="C4283" s="121"/>
      <c r="D4283" s="116"/>
      <c r="E4283" s="116"/>
      <c r="F4283" s="88"/>
      <c r="IM4283"/>
      <c r="IN4283"/>
      <c r="IO4283"/>
      <c r="IP4283"/>
      <c r="IQ4283"/>
    </row>
    <row r="4284" s="33" customFormat="1" ht="15.75" customHeight="1" spans="1:251">
      <c r="A4284" s="151"/>
      <c r="C4284" s="121"/>
      <c r="D4284" s="116"/>
      <c r="E4284" s="116"/>
      <c r="F4284" s="88"/>
      <c r="IM4284"/>
      <c r="IN4284"/>
      <c r="IO4284"/>
      <c r="IP4284"/>
      <c r="IQ4284"/>
    </row>
    <row r="4285" s="33" customFormat="1" ht="15.75" customHeight="1" spans="1:251">
      <c r="A4285" s="151"/>
      <c r="C4285" s="121"/>
      <c r="D4285" s="116"/>
      <c r="E4285" s="116"/>
      <c r="F4285" s="88"/>
      <c r="IM4285"/>
      <c r="IN4285"/>
      <c r="IO4285"/>
      <c r="IP4285"/>
      <c r="IQ4285"/>
    </row>
    <row r="4286" s="33" customFormat="1" ht="15.75" customHeight="1" spans="1:251">
      <c r="A4286" s="151"/>
      <c r="C4286" s="121"/>
      <c r="D4286" s="116"/>
      <c r="E4286" s="116"/>
      <c r="F4286" s="88"/>
      <c r="IM4286"/>
      <c r="IN4286"/>
      <c r="IO4286"/>
      <c r="IP4286"/>
      <c r="IQ4286"/>
    </row>
    <row r="4287" s="33" customFormat="1" ht="15.75" customHeight="1" spans="1:251">
      <c r="A4287" s="151"/>
      <c r="C4287" s="121"/>
      <c r="D4287" s="116"/>
      <c r="E4287" s="116"/>
      <c r="F4287" s="88"/>
      <c r="IM4287"/>
      <c r="IN4287"/>
      <c r="IO4287"/>
      <c r="IP4287"/>
      <c r="IQ4287"/>
    </row>
    <row r="4288" s="33" customFormat="1" ht="15.75" customHeight="1" spans="1:251">
      <c r="A4288" s="151"/>
      <c r="C4288" s="121"/>
      <c r="D4288" s="116"/>
      <c r="E4288" s="116"/>
      <c r="F4288" s="88"/>
      <c r="IM4288"/>
      <c r="IN4288"/>
      <c r="IO4288"/>
      <c r="IP4288"/>
      <c r="IQ4288"/>
    </row>
    <row r="4289" s="33" customFormat="1" ht="15.75" customHeight="1" spans="1:251">
      <c r="A4289" s="151"/>
      <c r="C4289" s="121"/>
      <c r="D4289" s="116"/>
      <c r="E4289" s="116"/>
      <c r="F4289" s="88"/>
      <c r="IM4289"/>
      <c r="IN4289"/>
      <c r="IO4289"/>
      <c r="IP4289"/>
      <c r="IQ4289"/>
    </row>
    <row r="4290" s="33" customFormat="1" ht="15.75" customHeight="1" spans="1:251">
      <c r="A4290" s="151"/>
      <c r="C4290" s="121"/>
      <c r="D4290" s="116"/>
      <c r="E4290" s="116"/>
      <c r="F4290" s="88"/>
      <c r="IM4290"/>
      <c r="IN4290"/>
      <c r="IO4290"/>
      <c r="IP4290"/>
      <c r="IQ4290"/>
    </row>
    <row r="4291" s="33" customFormat="1" ht="15.75" customHeight="1" spans="1:251">
      <c r="A4291" s="151"/>
      <c r="C4291" s="121"/>
      <c r="D4291" s="116"/>
      <c r="E4291" s="116"/>
      <c r="F4291" s="88"/>
      <c r="IM4291"/>
      <c r="IN4291"/>
      <c r="IO4291"/>
      <c r="IP4291"/>
      <c r="IQ4291"/>
    </row>
    <row r="4292" s="33" customFormat="1" ht="15.75" customHeight="1" spans="1:251">
      <c r="A4292" s="151"/>
      <c r="C4292" s="121"/>
      <c r="D4292" s="116"/>
      <c r="E4292" s="116"/>
      <c r="F4292" s="88"/>
      <c r="IM4292"/>
      <c r="IN4292"/>
      <c r="IO4292"/>
      <c r="IP4292"/>
      <c r="IQ4292"/>
    </row>
    <row r="4293" s="33" customFormat="1" ht="15.75" customHeight="1" spans="1:251">
      <c r="A4293" s="151"/>
      <c r="C4293" s="121"/>
      <c r="D4293" s="116"/>
      <c r="E4293" s="116"/>
      <c r="F4293" s="88"/>
      <c r="IM4293"/>
      <c r="IN4293"/>
      <c r="IO4293"/>
      <c r="IP4293"/>
      <c r="IQ4293"/>
    </row>
    <row r="4294" s="33" customFormat="1" ht="15.75" customHeight="1" spans="1:251">
      <c r="A4294" s="151"/>
      <c r="C4294" s="121"/>
      <c r="D4294" s="116"/>
      <c r="E4294" s="116"/>
      <c r="F4294" s="88"/>
      <c r="IM4294"/>
      <c r="IN4294"/>
      <c r="IO4294"/>
      <c r="IP4294"/>
      <c r="IQ4294"/>
    </row>
    <row r="4295" s="33" customFormat="1" ht="15.75" customHeight="1" spans="1:251">
      <c r="A4295" s="151"/>
      <c r="C4295" s="121"/>
      <c r="D4295" s="116"/>
      <c r="E4295" s="116"/>
      <c r="F4295" s="88"/>
      <c r="IM4295"/>
      <c r="IN4295"/>
      <c r="IO4295"/>
      <c r="IP4295"/>
      <c r="IQ4295"/>
    </row>
    <row r="4296" s="33" customFormat="1" ht="15.75" customHeight="1" spans="1:251">
      <c r="A4296" s="151"/>
      <c r="C4296" s="121"/>
      <c r="D4296" s="116"/>
      <c r="E4296" s="116"/>
      <c r="F4296" s="88"/>
      <c r="IM4296"/>
      <c r="IN4296"/>
      <c r="IO4296"/>
      <c r="IP4296"/>
      <c r="IQ4296"/>
    </row>
    <row r="4297" s="33" customFormat="1" ht="15.75" customHeight="1" spans="1:251">
      <c r="A4297" s="151"/>
      <c r="C4297" s="121"/>
      <c r="D4297" s="116"/>
      <c r="E4297" s="116"/>
      <c r="F4297" s="88"/>
      <c r="IM4297"/>
      <c r="IN4297"/>
      <c r="IO4297"/>
      <c r="IP4297"/>
      <c r="IQ4297"/>
    </row>
    <row r="4298" s="33" customFormat="1" ht="15.75" customHeight="1" spans="1:251">
      <c r="A4298" s="151"/>
      <c r="C4298" s="121"/>
      <c r="D4298" s="116"/>
      <c r="E4298" s="116"/>
      <c r="F4298" s="88"/>
      <c r="IM4298"/>
      <c r="IN4298"/>
      <c r="IO4298"/>
      <c r="IP4298"/>
      <c r="IQ4298"/>
    </row>
    <row r="4299" s="33" customFormat="1" ht="15.75" customHeight="1" spans="1:251">
      <c r="A4299" s="151"/>
      <c r="C4299" s="121"/>
      <c r="D4299" s="116"/>
      <c r="E4299" s="116"/>
      <c r="F4299" s="88"/>
      <c r="IM4299"/>
      <c r="IN4299"/>
      <c r="IO4299"/>
      <c r="IP4299"/>
      <c r="IQ4299"/>
    </row>
    <row r="4300" s="33" customFormat="1" ht="15.75" customHeight="1" spans="1:251">
      <c r="A4300" s="151"/>
      <c r="C4300" s="121"/>
      <c r="D4300" s="116"/>
      <c r="E4300" s="116"/>
      <c r="F4300" s="88"/>
      <c r="IM4300"/>
      <c r="IN4300"/>
      <c r="IO4300"/>
      <c r="IP4300"/>
      <c r="IQ4300"/>
    </row>
    <row r="4301" s="33" customFormat="1" ht="15.75" customHeight="1" spans="1:251">
      <c r="A4301" s="151"/>
      <c r="C4301" s="121"/>
      <c r="D4301" s="116"/>
      <c r="E4301" s="116"/>
      <c r="F4301" s="88"/>
      <c r="IM4301"/>
      <c r="IN4301"/>
      <c r="IO4301"/>
      <c r="IP4301"/>
      <c r="IQ4301"/>
    </row>
    <row r="4302" s="33" customFormat="1" ht="15.75" customHeight="1" spans="1:251">
      <c r="A4302" s="151"/>
      <c r="C4302" s="121"/>
      <c r="D4302" s="116"/>
      <c r="E4302" s="116"/>
      <c r="F4302" s="88"/>
      <c r="IM4302"/>
      <c r="IN4302"/>
      <c r="IO4302"/>
      <c r="IP4302"/>
      <c r="IQ4302"/>
    </row>
    <row r="4303" s="33" customFormat="1" ht="15.75" customHeight="1" spans="1:251">
      <c r="A4303" s="151"/>
      <c r="C4303" s="121"/>
      <c r="D4303" s="116"/>
      <c r="E4303" s="116"/>
      <c r="F4303" s="88"/>
      <c r="IM4303"/>
      <c r="IN4303"/>
      <c r="IO4303"/>
      <c r="IP4303"/>
      <c r="IQ4303"/>
    </row>
    <row r="4304" s="33" customFormat="1" ht="15.75" customHeight="1" spans="1:251">
      <c r="A4304" s="151"/>
      <c r="C4304" s="121"/>
      <c r="D4304" s="116"/>
      <c r="E4304" s="116"/>
      <c r="F4304" s="88"/>
      <c r="IM4304"/>
      <c r="IN4304"/>
      <c r="IO4304"/>
      <c r="IP4304"/>
      <c r="IQ4304"/>
    </row>
    <row r="4305" s="33" customFormat="1" ht="15.75" customHeight="1" spans="1:251">
      <c r="A4305" s="151"/>
      <c r="C4305" s="121"/>
      <c r="D4305" s="116"/>
      <c r="E4305" s="116"/>
      <c r="F4305" s="88"/>
      <c r="IM4305"/>
      <c r="IN4305"/>
      <c r="IO4305"/>
      <c r="IP4305"/>
      <c r="IQ4305"/>
    </row>
    <row r="4306" s="33" customFormat="1" ht="15.75" customHeight="1" spans="1:251">
      <c r="A4306" s="151"/>
      <c r="C4306" s="121"/>
      <c r="D4306" s="116"/>
      <c r="E4306" s="116"/>
      <c r="F4306" s="88"/>
      <c r="IM4306"/>
      <c r="IN4306"/>
      <c r="IO4306"/>
      <c r="IP4306"/>
      <c r="IQ4306"/>
    </row>
    <row r="4307" s="33" customFormat="1" ht="15.75" customHeight="1" spans="1:251">
      <c r="A4307" s="151"/>
      <c r="C4307" s="121"/>
      <c r="D4307" s="116"/>
      <c r="E4307" s="116"/>
      <c r="F4307" s="88"/>
      <c r="IM4307"/>
      <c r="IN4307"/>
      <c r="IO4307"/>
      <c r="IP4307"/>
      <c r="IQ4307"/>
    </row>
    <row r="4308" s="33" customFormat="1" ht="15.75" customHeight="1" spans="1:251">
      <c r="A4308" s="151"/>
      <c r="C4308" s="121"/>
      <c r="D4308" s="116"/>
      <c r="E4308" s="116"/>
      <c r="F4308" s="88"/>
      <c r="IM4308"/>
      <c r="IN4308"/>
      <c r="IO4308"/>
      <c r="IP4308"/>
      <c r="IQ4308"/>
    </row>
    <row r="4309" s="33" customFormat="1" ht="15.75" customHeight="1" spans="1:251">
      <c r="A4309" s="151"/>
      <c r="C4309" s="121"/>
      <c r="D4309" s="116"/>
      <c r="E4309" s="116"/>
      <c r="F4309" s="88"/>
      <c r="IM4309"/>
      <c r="IN4309"/>
      <c r="IO4309"/>
      <c r="IP4309"/>
      <c r="IQ4309"/>
    </row>
    <row r="4310" s="33" customFormat="1" ht="15.75" customHeight="1" spans="1:251">
      <c r="A4310" s="151"/>
      <c r="C4310" s="121"/>
      <c r="D4310" s="116"/>
      <c r="E4310" s="116"/>
      <c r="F4310" s="88"/>
      <c r="IM4310"/>
      <c r="IN4310"/>
      <c r="IO4310"/>
      <c r="IP4310"/>
      <c r="IQ4310"/>
    </row>
    <row r="4311" s="33" customFormat="1" ht="15.75" customHeight="1" spans="1:251">
      <c r="A4311" s="151"/>
      <c r="C4311" s="121"/>
      <c r="D4311" s="116"/>
      <c r="E4311" s="116"/>
      <c r="F4311" s="88"/>
      <c r="IM4311"/>
      <c r="IN4311"/>
      <c r="IO4311"/>
      <c r="IP4311"/>
      <c r="IQ4311"/>
    </row>
    <row r="4312" s="33" customFormat="1" ht="15.75" customHeight="1" spans="1:251">
      <c r="A4312" s="151"/>
      <c r="C4312" s="121"/>
      <c r="D4312" s="116"/>
      <c r="E4312" s="116"/>
      <c r="F4312" s="88"/>
      <c r="IM4312"/>
      <c r="IN4312"/>
      <c r="IO4312"/>
      <c r="IP4312"/>
      <c r="IQ4312"/>
    </row>
    <row r="4313" s="33" customFormat="1" ht="15.75" customHeight="1" spans="1:251">
      <c r="A4313" s="151"/>
      <c r="C4313" s="121"/>
      <c r="D4313" s="116"/>
      <c r="E4313" s="116"/>
      <c r="F4313" s="88"/>
      <c r="IM4313"/>
      <c r="IN4313"/>
      <c r="IO4313"/>
      <c r="IP4313"/>
      <c r="IQ4313"/>
    </row>
    <row r="4314" s="33" customFormat="1" ht="15.75" customHeight="1" spans="1:251">
      <c r="A4314" s="151"/>
      <c r="C4314" s="121"/>
      <c r="D4314" s="116"/>
      <c r="E4314" s="116"/>
      <c r="F4314" s="88"/>
      <c r="IM4314"/>
      <c r="IN4314"/>
      <c r="IO4314"/>
      <c r="IP4314"/>
      <c r="IQ4314"/>
    </row>
    <row r="4315" s="33" customFormat="1" ht="15.75" customHeight="1" spans="1:251">
      <c r="A4315" s="151"/>
      <c r="C4315" s="121"/>
      <c r="D4315" s="116"/>
      <c r="E4315" s="116"/>
      <c r="F4315" s="88"/>
      <c r="IM4315"/>
      <c r="IN4315"/>
      <c r="IO4315"/>
      <c r="IP4315"/>
      <c r="IQ4315"/>
    </row>
    <row r="4316" s="33" customFormat="1" ht="15.75" customHeight="1" spans="1:251">
      <c r="A4316" s="151"/>
      <c r="C4316" s="121"/>
      <c r="D4316" s="116"/>
      <c r="E4316" s="116"/>
      <c r="F4316" s="88"/>
      <c r="IM4316"/>
      <c r="IN4316"/>
      <c r="IO4316"/>
      <c r="IP4316"/>
      <c r="IQ4316"/>
    </row>
    <row r="4317" s="33" customFormat="1" ht="15.75" customHeight="1" spans="1:251">
      <c r="A4317" s="151"/>
      <c r="C4317" s="121"/>
      <c r="D4317" s="116"/>
      <c r="E4317" s="116"/>
      <c r="F4317" s="88"/>
      <c r="IM4317"/>
      <c r="IN4317"/>
      <c r="IO4317"/>
      <c r="IP4317"/>
      <c r="IQ4317"/>
    </row>
    <row r="4318" s="33" customFormat="1" ht="15.75" customHeight="1" spans="1:251">
      <c r="A4318" s="151"/>
      <c r="C4318" s="121"/>
      <c r="D4318" s="116"/>
      <c r="E4318" s="116"/>
      <c r="F4318" s="88"/>
      <c r="IM4318"/>
      <c r="IN4318"/>
      <c r="IO4318"/>
      <c r="IP4318"/>
      <c r="IQ4318"/>
    </row>
    <row r="4319" s="33" customFormat="1" ht="15.75" customHeight="1" spans="1:251">
      <c r="A4319" s="151"/>
      <c r="C4319" s="121"/>
      <c r="D4319" s="116"/>
      <c r="E4319" s="116"/>
      <c r="F4319" s="88"/>
      <c r="IM4319"/>
      <c r="IN4319"/>
      <c r="IO4319"/>
      <c r="IP4319"/>
      <c r="IQ4319"/>
    </row>
    <row r="4320" s="33" customFormat="1" ht="15.75" customHeight="1" spans="1:251">
      <c r="A4320" s="151"/>
      <c r="C4320" s="121"/>
      <c r="D4320" s="116"/>
      <c r="E4320" s="116"/>
      <c r="F4320" s="88"/>
      <c r="IM4320"/>
      <c r="IN4320"/>
      <c r="IO4320"/>
      <c r="IP4320"/>
      <c r="IQ4320"/>
    </row>
    <row r="4321" s="33" customFormat="1" ht="15.75" customHeight="1" spans="1:251">
      <c r="A4321" s="151"/>
      <c r="C4321" s="121"/>
      <c r="D4321" s="116"/>
      <c r="E4321" s="116"/>
      <c r="F4321" s="88"/>
      <c r="IM4321"/>
      <c r="IN4321"/>
      <c r="IO4321"/>
      <c r="IP4321"/>
      <c r="IQ4321"/>
    </row>
    <row r="4322" s="33" customFormat="1" ht="15.75" customHeight="1" spans="1:251">
      <c r="A4322" s="151"/>
      <c r="C4322" s="121"/>
      <c r="D4322" s="116"/>
      <c r="E4322" s="116"/>
      <c r="F4322" s="88"/>
      <c r="IM4322"/>
      <c r="IN4322"/>
      <c r="IO4322"/>
      <c r="IP4322"/>
      <c r="IQ4322"/>
    </row>
    <row r="4323" s="33" customFormat="1" ht="15.75" customHeight="1" spans="1:251">
      <c r="A4323" s="151"/>
      <c r="C4323" s="121"/>
      <c r="D4323" s="116"/>
      <c r="E4323" s="116"/>
      <c r="F4323" s="88"/>
      <c r="IM4323"/>
      <c r="IN4323"/>
      <c r="IO4323"/>
      <c r="IP4323"/>
      <c r="IQ4323"/>
    </row>
    <row r="4324" s="33" customFormat="1" ht="15.75" customHeight="1" spans="1:251">
      <c r="A4324" s="151"/>
      <c r="C4324" s="121"/>
      <c r="D4324" s="116"/>
      <c r="E4324" s="116"/>
      <c r="F4324" s="88"/>
      <c r="IM4324"/>
      <c r="IN4324"/>
      <c r="IO4324"/>
      <c r="IP4324"/>
      <c r="IQ4324"/>
    </row>
    <row r="4325" s="33" customFormat="1" ht="15.75" customHeight="1" spans="1:251">
      <c r="A4325" s="151"/>
      <c r="C4325" s="121"/>
      <c r="D4325" s="116"/>
      <c r="E4325" s="116"/>
      <c r="F4325" s="88"/>
      <c r="IM4325"/>
      <c r="IN4325"/>
      <c r="IO4325"/>
      <c r="IP4325"/>
      <c r="IQ4325"/>
    </row>
    <row r="4326" s="33" customFormat="1" ht="15.75" customHeight="1" spans="1:251">
      <c r="A4326" s="151"/>
      <c r="C4326" s="121"/>
      <c r="D4326" s="116"/>
      <c r="E4326" s="116"/>
      <c r="F4326" s="88"/>
      <c r="IM4326"/>
      <c r="IN4326"/>
      <c r="IO4326"/>
      <c r="IP4326"/>
      <c r="IQ4326"/>
    </row>
    <row r="4327" s="33" customFormat="1" ht="15.75" customHeight="1" spans="1:251">
      <c r="A4327" s="151"/>
      <c r="C4327" s="121"/>
      <c r="D4327" s="116"/>
      <c r="E4327" s="116"/>
      <c r="F4327" s="88"/>
      <c r="IM4327"/>
      <c r="IN4327"/>
      <c r="IO4327"/>
      <c r="IP4327"/>
      <c r="IQ4327"/>
    </row>
    <row r="4328" s="33" customFormat="1" ht="15.75" customHeight="1" spans="1:251">
      <c r="A4328" s="151"/>
      <c r="C4328" s="121"/>
      <c r="D4328" s="116"/>
      <c r="E4328" s="116"/>
      <c r="F4328" s="88"/>
      <c r="IM4328"/>
      <c r="IN4328"/>
      <c r="IO4328"/>
      <c r="IP4328"/>
      <c r="IQ4328"/>
    </row>
    <row r="4329" s="33" customFormat="1" ht="15.75" customHeight="1" spans="1:251">
      <c r="A4329" s="151"/>
      <c r="C4329" s="121"/>
      <c r="D4329" s="116"/>
      <c r="E4329" s="116"/>
      <c r="F4329" s="88"/>
      <c r="IM4329"/>
      <c r="IN4329"/>
      <c r="IO4329"/>
      <c r="IP4329"/>
      <c r="IQ4329"/>
    </row>
    <row r="4330" s="33" customFormat="1" ht="15.75" customHeight="1" spans="1:251">
      <c r="A4330" s="151"/>
      <c r="C4330" s="121"/>
      <c r="D4330" s="116"/>
      <c r="E4330" s="116"/>
      <c r="F4330" s="88"/>
      <c r="IM4330"/>
      <c r="IN4330"/>
      <c r="IO4330"/>
      <c r="IP4330"/>
      <c r="IQ4330"/>
    </row>
    <row r="4331" s="33" customFormat="1" ht="15.75" customHeight="1" spans="1:251">
      <c r="A4331" s="151"/>
      <c r="C4331" s="121"/>
      <c r="D4331" s="116"/>
      <c r="E4331" s="116"/>
      <c r="F4331" s="88"/>
      <c r="IM4331"/>
      <c r="IN4331"/>
      <c r="IO4331"/>
      <c r="IP4331"/>
      <c r="IQ4331"/>
    </row>
    <row r="4332" s="33" customFormat="1" ht="15.75" customHeight="1" spans="1:251">
      <c r="A4332" s="151"/>
      <c r="C4332" s="121"/>
      <c r="D4332" s="116"/>
      <c r="E4332" s="116"/>
      <c r="F4332" s="88"/>
      <c r="IM4332"/>
      <c r="IN4332"/>
      <c r="IO4332"/>
      <c r="IP4332"/>
      <c r="IQ4332"/>
    </row>
    <row r="4333" s="33" customFormat="1" ht="15.75" customHeight="1" spans="1:251">
      <c r="A4333" s="151"/>
      <c r="C4333" s="121"/>
      <c r="D4333" s="116"/>
      <c r="E4333" s="116"/>
      <c r="F4333" s="88"/>
      <c r="IM4333"/>
      <c r="IN4333"/>
      <c r="IO4333"/>
      <c r="IP4333"/>
      <c r="IQ4333"/>
    </row>
    <row r="4334" s="33" customFormat="1" ht="15.75" customHeight="1" spans="1:251">
      <c r="A4334" s="151"/>
      <c r="C4334" s="121"/>
      <c r="D4334" s="116"/>
      <c r="E4334" s="116"/>
      <c r="F4334" s="88"/>
      <c r="IM4334"/>
      <c r="IN4334"/>
      <c r="IO4334"/>
      <c r="IP4334"/>
      <c r="IQ4334"/>
    </row>
    <row r="4335" s="33" customFormat="1" ht="15.75" customHeight="1" spans="1:251">
      <c r="A4335" s="151"/>
      <c r="C4335" s="121"/>
      <c r="D4335" s="116"/>
      <c r="E4335" s="116"/>
      <c r="F4335" s="88"/>
      <c r="IM4335"/>
      <c r="IN4335"/>
      <c r="IO4335"/>
      <c r="IP4335"/>
      <c r="IQ4335"/>
    </row>
    <row r="4336" s="33" customFormat="1" ht="15.75" customHeight="1" spans="1:251">
      <c r="A4336" s="151"/>
      <c r="C4336" s="121"/>
      <c r="D4336" s="116"/>
      <c r="E4336" s="116"/>
      <c r="F4336" s="88"/>
      <c r="IM4336"/>
      <c r="IN4336"/>
      <c r="IO4336"/>
      <c r="IP4336"/>
      <c r="IQ4336"/>
    </row>
    <row r="4337" s="33" customFormat="1" ht="15.75" customHeight="1" spans="1:251">
      <c r="A4337" s="151"/>
      <c r="C4337" s="121"/>
      <c r="D4337" s="116"/>
      <c r="E4337" s="116"/>
      <c r="F4337" s="88"/>
      <c r="IM4337"/>
      <c r="IN4337"/>
      <c r="IO4337"/>
      <c r="IP4337"/>
      <c r="IQ4337"/>
    </row>
    <row r="4338" s="33" customFormat="1" ht="15.75" customHeight="1" spans="1:251">
      <c r="A4338" s="151"/>
      <c r="C4338" s="121"/>
      <c r="D4338" s="116"/>
      <c r="E4338" s="116"/>
      <c r="F4338" s="88"/>
      <c r="IM4338"/>
      <c r="IN4338"/>
      <c r="IO4338"/>
      <c r="IP4338"/>
      <c r="IQ4338"/>
    </row>
    <row r="4339" s="33" customFormat="1" ht="15.75" customHeight="1" spans="1:251">
      <c r="A4339" s="151"/>
      <c r="C4339" s="121"/>
      <c r="D4339" s="116"/>
      <c r="E4339" s="116"/>
      <c r="F4339" s="88"/>
      <c r="IM4339"/>
      <c r="IN4339"/>
      <c r="IO4339"/>
      <c r="IP4339"/>
      <c r="IQ4339"/>
    </row>
    <row r="4340" s="33" customFormat="1" ht="15.75" customHeight="1" spans="1:251">
      <c r="A4340" s="151"/>
      <c r="C4340" s="121"/>
      <c r="D4340" s="116"/>
      <c r="E4340" s="116"/>
      <c r="F4340" s="88"/>
      <c r="IM4340"/>
      <c r="IN4340"/>
      <c r="IO4340"/>
      <c r="IP4340"/>
      <c r="IQ4340"/>
    </row>
    <row r="4341" s="33" customFormat="1" ht="15.75" customHeight="1" spans="1:251">
      <c r="A4341" s="151"/>
      <c r="C4341" s="121"/>
      <c r="D4341" s="116"/>
      <c r="E4341" s="116"/>
      <c r="F4341" s="88"/>
      <c r="IM4341"/>
      <c r="IN4341"/>
      <c r="IO4341"/>
      <c r="IP4341"/>
      <c r="IQ4341"/>
    </row>
    <row r="4342" s="33" customFormat="1" ht="15.75" customHeight="1" spans="1:251">
      <c r="A4342" s="151"/>
      <c r="C4342" s="121"/>
      <c r="D4342" s="116"/>
      <c r="E4342" s="116"/>
      <c r="F4342" s="88"/>
      <c r="IM4342"/>
      <c r="IN4342"/>
      <c r="IO4342"/>
      <c r="IP4342"/>
      <c r="IQ4342"/>
    </row>
    <row r="4343" s="33" customFormat="1" ht="15.75" customHeight="1" spans="1:251">
      <c r="A4343" s="151"/>
      <c r="C4343" s="121"/>
      <c r="D4343" s="116"/>
      <c r="E4343" s="116"/>
      <c r="F4343" s="88"/>
      <c r="IM4343"/>
      <c r="IN4343"/>
      <c r="IO4343"/>
      <c r="IP4343"/>
      <c r="IQ4343"/>
    </row>
    <row r="4344" s="33" customFormat="1" ht="15.75" customHeight="1" spans="1:251">
      <c r="A4344" s="151"/>
      <c r="C4344" s="121"/>
      <c r="D4344" s="116"/>
      <c r="E4344" s="116"/>
      <c r="F4344" s="88"/>
      <c r="IM4344"/>
      <c r="IN4344"/>
      <c r="IO4344"/>
      <c r="IP4344"/>
      <c r="IQ4344"/>
    </row>
    <row r="4345" s="33" customFormat="1" ht="15.75" customHeight="1" spans="1:251">
      <c r="A4345" s="151"/>
      <c r="C4345" s="121"/>
      <c r="D4345" s="116"/>
      <c r="E4345" s="116"/>
      <c r="F4345" s="88"/>
      <c r="IM4345"/>
      <c r="IN4345"/>
      <c r="IO4345"/>
      <c r="IP4345"/>
      <c r="IQ4345"/>
    </row>
    <row r="4346" s="33" customFormat="1" ht="15.75" customHeight="1" spans="1:251">
      <c r="A4346" s="151"/>
      <c r="C4346" s="121"/>
      <c r="D4346" s="116"/>
      <c r="E4346" s="116"/>
      <c r="F4346" s="88"/>
      <c r="IM4346"/>
      <c r="IN4346"/>
      <c r="IO4346"/>
      <c r="IP4346"/>
      <c r="IQ4346"/>
    </row>
    <row r="4347" s="33" customFormat="1" ht="15.75" customHeight="1" spans="1:251">
      <c r="A4347" s="151"/>
      <c r="C4347" s="121"/>
      <c r="D4347" s="116"/>
      <c r="E4347" s="116"/>
      <c r="F4347" s="88"/>
      <c r="IM4347"/>
      <c r="IN4347"/>
      <c r="IO4347"/>
      <c r="IP4347"/>
      <c r="IQ4347"/>
    </row>
    <row r="4348" s="33" customFormat="1" ht="15.75" customHeight="1" spans="1:251">
      <c r="A4348" s="151"/>
      <c r="C4348" s="121"/>
      <c r="D4348" s="116"/>
      <c r="E4348" s="116"/>
      <c r="F4348" s="88"/>
      <c r="IM4348"/>
      <c r="IN4348"/>
      <c r="IO4348"/>
      <c r="IP4348"/>
      <c r="IQ4348"/>
    </row>
    <row r="4349" s="33" customFormat="1" ht="15.75" customHeight="1" spans="1:251">
      <c r="A4349" s="151"/>
      <c r="C4349" s="121"/>
      <c r="D4349" s="116"/>
      <c r="E4349" s="116"/>
      <c r="F4349" s="88"/>
      <c r="IM4349"/>
      <c r="IN4349"/>
      <c r="IO4349"/>
      <c r="IP4349"/>
      <c r="IQ4349"/>
    </row>
    <row r="4350" s="33" customFormat="1" ht="15.75" customHeight="1" spans="1:251">
      <c r="A4350" s="151"/>
      <c r="C4350" s="121"/>
      <c r="D4350" s="116"/>
      <c r="E4350" s="116"/>
      <c r="F4350" s="88"/>
      <c r="IM4350"/>
      <c r="IN4350"/>
      <c r="IO4350"/>
      <c r="IP4350"/>
      <c r="IQ4350"/>
    </row>
    <row r="4351" s="33" customFormat="1" ht="15.75" customHeight="1" spans="1:251">
      <c r="A4351" s="151"/>
      <c r="C4351" s="121"/>
      <c r="D4351" s="116"/>
      <c r="E4351" s="116"/>
      <c r="F4351" s="88"/>
      <c r="IM4351"/>
      <c r="IN4351"/>
      <c r="IO4351"/>
      <c r="IP4351"/>
      <c r="IQ4351"/>
    </row>
    <row r="4352" s="33" customFormat="1" ht="15.75" customHeight="1" spans="1:251">
      <c r="A4352" s="151"/>
      <c r="C4352" s="121"/>
      <c r="D4352" s="116"/>
      <c r="E4352" s="116"/>
      <c r="F4352" s="88"/>
      <c r="IM4352"/>
      <c r="IN4352"/>
      <c r="IO4352"/>
      <c r="IP4352"/>
      <c r="IQ4352"/>
    </row>
    <row r="4353" s="33" customFormat="1" ht="15.75" customHeight="1" spans="1:251">
      <c r="A4353" s="151"/>
      <c r="C4353" s="121"/>
      <c r="D4353" s="116"/>
      <c r="E4353" s="116"/>
      <c r="F4353" s="88"/>
      <c r="IM4353"/>
      <c r="IN4353"/>
      <c r="IO4353"/>
      <c r="IP4353"/>
      <c r="IQ4353"/>
    </row>
    <row r="4354" s="33" customFormat="1" ht="15.75" customHeight="1" spans="1:251">
      <c r="A4354" s="151"/>
      <c r="C4354" s="121"/>
      <c r="D4354" s="116"/>
      <c r="E4354" s="116"/>
      <c r="F4354" s="88"/>
      <c r="IM4354"/>
      <c r="IN4354"/>
      <c r="IO4354"/>
      <c r="IP4354"/>
      <c r="IQ4354"/>
    </row>
    <row r="4355" s="33" customFormat="1" ht="15.75" customHeight="1" spans="1:251">
      <c r="A4355" s="151"/>
      <c r="C4355" s="121"/>
      <c r="D4355" s="116"/>
      <c r="E4355" s="116"/>
      <c r="F4355" s="88"/>
      <c r="IM4355"/>
      <c r="IN4355"/>
      <c r="IO4355"/>
      <c r="IP4355"/>
      <c r="IQ4355"/>
    </row>
    <row r="4356" s="33" customFormat="1" ht="15.75" customHeight="1" spans="1:251">
      <c r="A4356" s="151"/>
      <c r="C4356" s="121"/>
      <c r="D4356" s="116"/>
      <c r="E4356" s="116"/>
      <c r="F4356" s="88"/>
      <c r="IM4356"/>
      <c r="IN4356"/>
      <c r="IO4356"/>
      <c r="IP4356"/>
      <c r="IQ4356"/>
    </row>
    <row r="4357" s="33" customFormat="1" ht="15.75" customHeight="1" spans="1:251">
      <c r="A4357" s="151"/>
      <c r="C4357" s="121"/>
      <c r="D4357" s="116"/>
      <c r="E4357" s="116"/>
      <c r="F4357" s="88"/>
      <c r="IM4357"/>
      <c r="IN4357"/>
      <c r="IO4357"/>
      <c r="IP4357"/>
      <c r="IQ4357"/>
    </row>
    <row r="4358" s="33" customFormat="1" ht="15.75" customHeight="1" spans="1:251">
      <c r="A4358" s="151"/>
      <c r="C4358" s="121"/>
      <c r="D4358" s="116"/>
      <c r="E4358" s="116"/>
      <c r="F4358" s="88"/>
      <c r="IM4358"/>
      <c r="IN4358"/>
      <c r="IO4358"/>
      <c r="IP4358"/>
      <c r="IQ4358"/>
    </row>
    <row r="4359" s="33" customFormat="1" ht="15.75" customHeight="1" spans="1:251">
      <c r="A4359" s="151"/>
      <c r="C4359" s="121"/>
      <c r="D4359" s="116"/>
      <c r="E4359" s="116"/>
      <c r="F4359" s="88"/>
      <c r="IM4359"/>
      <c r="IN4359"/>
      <c r="IO4359"/>
      <c r="IP4359"/>
      <c r="IQ4359"/>
    </row>
    <row r="4360" s="33" customFormat="1" ht="15.75" customHeight="1" spans="1:251">
      <c r="A4360" s="151"/>
      <c r="C4360" s="121"/>
      <c r="D4360" s="116"/>
      <c r="E4360" s="116"/>
      <c r="F4360" s="88"/>
      <c r="IM4360"/>
      <c r="IN4360"/>
      <c r="IO4360"/>
      <c r="IP4360"/>
      <c r="IQ4360"/>
    </row>
    <row r="4361" s="33" customFormat="1" ht="15.75" customHeight="1" spans="1:251">
      <c r="A4361" s="151"/>
      <c r="C4361" s="121"/>
      <c r="D4361" s="116"/>
      <c r="E4361" s="116"/>
      <c r="F4361" s="88"/>
      <c r="IM4361"/>
      <c r="IN4361"/>
      <c r="IO4361"/>
      <c r="IP4361"/>
      <c r="IQ4361"/>
    </row>
    <row r="4362" s="33" customFormat="1" ht="15.75" customHeight="1" spans="1:251">
      <c r="A4362" s="151"/>
      <c r="C4362" s="121"/>
      <c r="D4362" s="116"/>
      <c r="E4362" s="116"/>
      <c r="F4362" s="88"/>
      <c r="IM4362"/>
      <c r="IN4362"/>
      <c r="IO4362"/>
      <c r="IP4362"/>
      <c r="IQ4362"/>
    </row>
    <row r="4363" s="33" customFormat="1" ht="15.75" customHeight="1" spans="1:251">
      <c r="A4363" s="151"/>
      <c r="C4363" s="121"/>
      <c r="D4363" s="116"/>
      <c r="E4363" s="116"/>
      <c r="F4363" s="88"/>
      <c r="IM4363"/>
      <c r="IN4363"/>
      <c r="IO4363"/>
      <c r="IP4363"/>
      <c r="IQ4363"/>
    </row>
    <row r="4364" s="33" customFormat="1" ht="15.75" customHeight="1" spans="1:251">
      <c r="A4364" s="151"/>
      <c r="C4364" s="121"/>
      <c r="D4364" s="116"/>
      <c r="E4364" s="116"/>
      <c r="F4364" s="88"/>
      <c r="IM4364"/>
      <c r="IN4364"/>
      <c r="IO4364"/>
      <c r="IP4364"/>
      <c r="IQ4364"/>
    </row>
    <row r="4365" s="33" customFormat="1" ht="15.75" customHeight="1" spans="1:251">
      <c r="A4365" s="151"/>
      <c r="C4365" s="121"/>
      <c r="D4365" s="116"/>
      <c r="E4365" s="116"/>
      <c r="F4365" s="88"/>
      <c r="IM4365"/>
      <c r="IN4365"/>
      <c r="IO4365"/>
      <c r="IP4365"/>
      <c r="IQ4365"/>
    </row>
    <row r="4366" s="33" customFormat="1" ht="15.75" customHeight="1" spans="1:251">
      <c r="A4366" s="151"/>
      <c r="C4366" s="121"/>
      <c r="D4366" s="116"/>
      <c r="E4366" s="116"/>
      <c r="F4366" s="88"/>
      <c r="IM4366"/>
      <c r="IN4366"/>
      <c r="IO4366"/>
      <c r="IP4366"/>
      <c r="IQ4366"/>
    </row>
    <row r="4367" s="33" customFormat="1" ht="15.75" customHeight="1" spans="1:251">
      <c r="A4367" s="151"/>
      <c r="C4367" s="121"/>
      <c r="D4367" s="116"/>
      <c r="E4367" s="116"/>
      <c r="F4367" s="88"/>
      <c r="IM4367"/>
      <c r="IN4367"/>
      <c r="IO4367"/>
      <c r="IP4367"/>
      <c r="IQ4367"/>
    </row>
    <row r="4368" s="33" customFormat="1" ht="15.75" customHeight="1" spans="1:251">
      <c r="A4368" s="151"/>
      <c r="C4368" s="121"/>
      <c r="D4368" s="116"/>
      <c r="E4368" s="116"/>
      <c r="F4368" s="88"/>
      <c r="IM4368"/>
      <c r="IN4368"/>
      <c r="IO4368"/>
      <c r="IP4368"/>
      <c r="IQ4368"/>
    </row>
    <row r="4369" s="33" customFormat="1" ht="15.75" customHeight="1" spans="1:251">
      <c r="A4369" s="151"/>
      <c r="C4369" s="121"/>
      <c r="D4369" s="116"/>
      <c r="E4369" s="116"/>
      <c r="F4369" s="88"/>
      <c r="IM4369"/>
      <c r="IN4369"/>
      <c r="IO4369"/>
      <c r="IP4369"/>
      <c r="IQ4369"/>
    </row>
    <row r="4370" s="33" customFormat="1" ht="15.75" customHeight="1" spans="1:251">
      <c r="A4370" s="151"/>
      <c r="C4370" s="121"/>
      <c r="D4370" s="116"/>
      <c r="E4370" s="116"/>
      <c r="F4370" s="88"/>
      <c r="IM4370"/>
      <c r="IN4370"/>
      <c r="IO4370"/>
      <c r="IP4370"/>
      <c r="IQ4370"/>
    </row>
    <row r="4371" s="33" customFormat="1" ht="15.75" customHeight="1" spans="1:251">
      <c r="A4371" s="151"/>
      <c r="C4371" s="121"/>
      <c r="D4371" s="116"/>
      <c r="E4371" s="116"/>
      <c r="F4371" s="88"/>
      <c r="IM4371"/>
      <c r="IN4371"/>
      <c r="IO4371"/>
      <c r="IP4371"/>
      <c r="IQ4371"/>
    </row>
    <row r="4372" s="33" customFormat="1" ht="15.75" customHeight="1" spans="1:251">
      <c r="A4372" s="151"/>
      <c r="C4372" s="121"/>
      <c r="D4372" s="116"/>
      <c r="E4372" s="116"/>
      <c r="F4372" s="88"/>
      <c r="IM4372"/>
      <c r="IN4372"/>
      <c r="IO4372"/>
      <c r="IP4372"/>
      <c r="IQ4372"/>
    </row>
    <row r="4373" s="33" customFormat="1" ht="15.75" customHeight="1" spans="1:251">
      <c r="A4373" s="151"/>
      <c r="C4373" s="121"/>
      <c r="D4373" s="116"/>
      <c r="E4373" s="116"/>
      <c r="F4373" s="88"/>
      <c r="IM4373"/>
      <c r="IN4373"/>
      <c r="IO4373"/>
      <c r="IP4373"/>
      <c r="IQ4373"/>
    </row>
    <row r="4374" s="33" customFormat="1" ht="15.75" customHeight="1" spans="1:251">
      <c r="A4374" s="151"/>
      <c r="C4374" s="121"/>
      <c r="D4374" s="116"/>
      <c r="E4374" s="116"/>
      <c r="F4374" s="88"/>
      <c r="IM4374"/>
      <c r="IN4374"/>
      <c r="IO4374"/>
      <c r="IP4374"/>
      <c r="IQ4374"/>
    </row>
    <row r="4375" s="33" customFormat="1" ht="15.75" customHeight="1" spans="1:251">
      <c r="A4375" s="151"/>
      <c r="C4375" s="121"/>
      <c r="D4375" s="116"/>
      <c r="E4375" s="116"/>
      <c r="F4375" s="88"/>
      <c r="IM4375"/>
      <c r="IN4375"/>
      <c r="IO4375"/>
      <c r="IP4375"/>
      <c r="IQ4375"/>
    </row>
    <row r="4376" s="33" customFormat="1" ht="15.75" customHeight="1" spans="1:251">
      <c r="A4376" s="151"/>
      <c r="C4376" s="121"/>
      <c r="D4376" s="116"/>
      <c r="E4376" s="116"/>
      <c r="F4376" s="88"/>
      <c r="IM4376"/>
      <c r="IN4376"/>
      <c r="IO4376"/>
      <c r="IP4376"/>
      <c r="IQ4376"/>
    </row>
    <row r="4377" s="33" customFormat="1" ht="15.75" customHeight="1" spans="1:251">
      <c r="A4377" s="151"/>
      <c r="C4377" s="121"/>
      <c r="D4377" s="116"/>
      <c r="E4377" s="116"/>
      <c r="F4377" s="88"/>
      <c r="IM4377"/>
      <c r="IN4377"/>
      <c r="IO4377"/>
      <c r="IP4377"/>
      <c r="IQ4377"/>
    </row>
    <row r="4378" s="33" customFormat="1" ht="15.75" customHeight="1" spans="1:251">
      <c r="A4378" s="151"/>
      <c r="C4378" s="121"/>
      <c r="D4378" s="116"/>
      <c r="E4378" s="116"/>
      <c r="F4378" s="88"/>
      <c r="IM4378"/>
      <c r="IN4378"/>
      <c r="IO4378"/>
      <c r="IP4378"/>
      <c r="IQ4378"/>
    </row>
    <row r="4379" s="33" customFormat="1" ht="15.75" customHeight="1" spans="1:251">
      <c r="A4379" s="151"/>
      <c r="C4379" s="121"/>
      <c r="D4379" s="116"/>
      <c r="E4379" s="116"/>
      <c r="F4379" s="88"/>
      <c r="IM4379"/>
      <c r="IN4379"/>
      <c r="IO4379"/>
      <c r="IP4379"/>
      <c r="IQ4379"/>
    </row>
    <row r="4380" s="33" customFormat="1" ht="15.75" customHeight="1" spans="1:251">
      <c r="A4380" s="151"/>
      <c r="C4380" s="121"/>
      <c r="D4380" s="116"/>
      <c r="E4380" s="116"/>
      <c r="F4380" s="88"/>
      <c r="IM4380"/>
      <c r="IN4380"/>
      <c r="IO4380"/>
      <c r="IP4380"/>
      <c r="IQ4380"/>
    </row>
    <row r="4381" s="33" customFormat="1" ht="15.75" customHeight="1" spans="1:251">
      <c r="A4381" s="151"/>
      <c r="C4381" s="121"/>
      <c r="D4381" s="116"/>
      <c r="E4381" s="116"/>
      <c r="F4381" s="88"/>
      <c r="IM4381"/>
      <c r="IN4381"/>
      <c r="IO4381"/>
      <c r="IP4381"/>
      <c r="IQ4381"/>
    </row>
    <row r="4382" s="33" customFormat="1" ht="15.75" customHeight="1" spans="1:251">
      <c r="A4382" s="151"/>
      <c r="C4382" s="121"/>
      <c r="D4382" s="116"/>
      <c r="E4382" s="116"/>
      <c r="F4382" s="88"/>
      <c r="IM4382"/>
      <c r="IN4382"/>
      <c r="IO4382"/>
      <c r="IP4382"/>
      <c r="IQ4382"/>
    </row>
    <row r="4383" s="33" customFormat="1" ht="15.75" customHeight="1" spans="1:251">
      <c r="A4383" s="151"/>
      <c r="C4383" s="121"/>
      <c r="D4383" s="116"/>
      <c r="E4383" s="116"/>
      <c r="F4383" s="88"/>
      <c r="IM4383"/>
      <c r="IN4383"/>
      <c r="IO4383"/>
      <c r="IP4383"/>
      <c r="IQ4383"/>
    </row>
    <row r="4384" s="33" customFormat="1" ht="15.75" customHeight="1" spans="1:251">
      <c r="A4384" s="151"/>
      <c r="C4384" s="121"/>
      <c r="D4384" s="116"/>
      <c r="E4384" s="116"/>
      <c r="F4384" s="88"/>
      <c r="IM4384"/>
      <c r="IN4384"/>
      <c r="IO4384"/>
      <c r="IP4384"/>
      <c r="IQ4384"/>
    </row>
    <row r="4385" s="33" customFormat="1" ht="15.75" customHeight="1" spans="1:251">
      <c r="A4385" s="151"/>
      <c r="C4385" s="121"/>
      <c r="D4385" s="116"/>
      <c r="E4385" s="116"/>
      <c r="F4385" s="88"/>
      <c r="IM4385"/>
      <c r="IN4385"/>
      <c r="IO4385"/>
      <c r="IP4385"/>
      <c r="IQ4385"/>
    </row>
    <row r="4386" s="33" customFormat="1" ht="15.75" customHeight="1" spans="1:251">
      <c r="A4386" s="151"/>
      <c r="C4386" s="121"/>
      <c r="D4386" s="116"/>
      <c r="E4386" s="116"/>
      <c r="F4386" s="88"/>
      <c r="IM4386"/>
      <c r="IN4386"/>
      <c r="IO4386"/>
      <c r="IP4386"/>
      <c r="IQ4386"/>
    </row>
    <row r="4387" s="33" customFormat="1" ht="15.75" customHeight="1" spans="1:251">
      <c r="A4387" s="151"/>
      <c r="C4387" s="121"/>
      <c r="D4387" s="116"/>
      <c r="E4387" s="116"/>
      <c r="F4387" s="88"/>
      <c r="IM4387"/>
      <c r="IN4387"/>
      <c r="IO4387"/>
      <c r="IP4387"/>
      <c r="IQ4387"/>
    </row>
    <row r="4388" s="33" customFormat="1" ht="15.75" customHeight="1" spans="1:251">
      <c r="A4388" s="151"/>
      <c r="C4388" s="121"/>
      <c r="D4388" s="116"/>
      <c r="E4388" s="116"/>
      <c r="F4388" s="88"/>
      <c r="IM4388"/>
      <c r="IN4388"/>
      <c r="IO4388"/>
      <c r="IP4388"/>
      <c r="IQ4388"/>
    </row>
    <row r="4389" s="33" customFormat="1" ht="15.75" customHeight="1" spans="1:251">
      <c r="A4389" s="151"/>
      <c r="C4389" s="121"/>
      <c r="D4389" s="116"/>
      <c r="E4389" s="116"/>
      <c r="F4389" s="88"/>
      <c r="IM4389"/>
      <c r="IN4389"/>
      <c r="IO4389"/>
      <c r="IP4389"/>
      <c r="IQ4389"/>
    </row>
    <row r="4390" s="33" customFormat="1" ht="15.75" customHeight="1" spans="1:251">
      <c r="A4390" s="151"/>
      <c r="C4390" s="121"/>
      <c r="D4390" s="116"/>
      <c r="E4390" s="116"/>
      <c r="F4390" s="88"/>
      <c r="IM4390"/>
      <c r="IN4390"/>
      <c r="IO4390"/>
      <c r="IP4390"/>
      <c r="IQ4390"/>
    </row>
    <row r="4391" s="33" customFormat="1" ht="15.75" customHeight="1" spans="1:251">
      <c r="A4391" s="151"/>
      <c r="C4391" s="121"/>
      <c r="D4391" s="116"/>
      <c r="E4391" s="116"/>
      <c r="F4391" s="88"/>
      <c r="IM4391"/>
      <c r="IN4391"/>
      <c r="IO4391"/>
      <c r="IP4391"/>
      <c r="IQ4391"/>
    </row>
    <row r="4392" s="33" customFormat="1" ht="15.75" customHeight="1" spans="1:251">
      <c r="A4392" s="151"/>
      <c r="C4392" s="121"/>
      <c r="D4392" s="116"/>
      <c r="E4392" s="116"/>
      <c r="F4392" s="88"/>
      <c r="IM4392"/>
      <c r="IN4392"/>
      <c r="IO4392"/>
      <c r="IP4392"/>
      <c r="IQ4392"/>
    </row>
    <row r="4393" s="33" customFormat="1" ht="15.75" customHeight="1" spans="1:251">
      <c r="A4393" s="151"/>
      <c r="C4393" s="121"/>
      <c r="D4393" s="116"/>
      <c r="E4393" s="116"/>
      <c r="F4393" s="88"/>
      <c r="IM4393"/>
      <c r="IN4393"/>
      <c r="IO4393"/>
      <c r="IP4393"/>
      <c r="IQ4393"/>
    </row>
    <row r="4394" s="33" customFormat="1" ht="15.75" customHeight="1" spans="1:251">
      <c r="A4394" s="151"/>
      <c r="C4394" s="121"/>
      <c r="D4394" s="116"/>
      <c r="E4394" s="116"/>
      <c r="F4394" s="88"/>
      <c r="IM4394"/>
      <c r="IN4394"/>
      <c r="IO4394"/>
      <c r="IP4394"/>
      <c r="IQ4394"/>
    </row>
    <row r="4395" s="33" customFormat="1" ht="15.75" customHeight="1" spans="1:251">
      <c r="A4395" s="151"/>
      <c r="C4395" s="121"/>
      <c r="D4395" s="116"/>
      <c r="E4395" s="116"/>
      <c r="F4395" s="88"/>
      <c r="IM4395"/>
      <c r="IN4395"/>
      <c r="IO4395"/>
      <c r="IP4395"/>
      <c r="IQ4395"/>
    </row>
    <row r="4396" s="33" customFormat="1" ht="15.75" customHeight="1" spans="1:251">
      <c r="A4396" s="151"/>
      <c r="C4396" s="121"/>
      <c r="D4396" s="116"/>
      <c r="E4396" s="116"/>
      <c r="F4396" s="88"/>
      <c r="IM4396"/>
      <c r="IN4396"/>
      <c r="IO4396"/>
      <c r="IP4396"/>
      <c r="IQ4396"/>
    </row>
    <row r="4397" s="33" customFormat="1" ht="15.75" customHeight="1" spans="1:251">
      <c r="A4397" s="151"/>
      <c r="C4397" s="121"/>
      <c r="D4397" s="116"/>
      <c r="E4397" s="116"/>
      <c r="F4397" s="88"/>
      <c r="IM4397"/>
      <c r="IN4397"/>
      <c r="IO4397"/>
      <c r="IP4397"/>
      <c r="IQ4397"/>
    </row>
    <row r="4398" s="33" customFormat="1" ht="15.75" customHeight="1" spans="1:251">
      <c r="A4398" s="151"/>
      <c r="C4398" s="121"/>
      <c r="D4398" s="116"/>
      <c r="E4398" s="116"/>
      <c r="F4398" s="88"/>
      <c r="IM4398"/>
      <c r="IN4398"/>
      <c r="IO4398"/>
      <c r="IP4398"/>
      <c r="IQ4398"/>
    </row>
    <row r="4399" s="33" customFormat="1" ht="15.75" customHeight="1" spans="1:251">
      <c r="A4399" s="151"/>
      <c r="C4399" s="121"/>
      <c r="D4399" s="116"/>
      <c r="E4399" s="116"/>
      <c r="F4399" s="88"/>
      <c r="IM4399"/>
      <c r="IN4399"/>
      <c r="IO4399"/>
      <c r="IP4399"/>
      <c r="IQ4399"/>
    </row>
    <row r="4400" s="33" customFormat="1" ht="15.75" customHeight="1" spans="1:251">
      <c r="A4400" s="151"/>
      <c r="C4400" s="121"/>
      <c r="D4400" s="116"/>
      <c r="E4400" s="116"/>
      <c r="F4400" s="88"/>
      <c r="IM4400"/>
      <c r="IN4400"/>
      <c r="IO4400"/>
      <c r="IP4400"/>
      <c r="IQ4400"/>
    </row>
    <row r="4401" s="33" customFormat="1" ht="15.75" customHeight="1" spans="1:251">
      <c r="A4401" s="151"/>
      <c r="C4401" s="121"/>
      <c r="D4401" s="116"/>
      <c r="E4401" s="116"/>
      <c r="F4401" s="88"/>
      <c r="IM4401"/>
      <c r="IN4401"/>
      <c r="IO4401"/>
      <c r="IP4401"/>
      <c r="IQ4401"/>
    </row>
    <row r="4402" s="33" customFormat="1" ht="15.75" customHeight="1" spans="1:251">
      <c r="A4402" s="151"/>
      <c r="C4402" s="121"/>
      <c r="D4402" s="116"/>
      <c r="E4402" s="116"/>
      <c r="F4402" s="88"/>
      <c r="IM4402"/>
      <c r="IN4402"/>
      <c r="IO4402"/>
      <c r="IP4402"/>
      <c r="IQ4402"/>
    </row>
    <row r="4403" s="33" customFormat="1" ht="15.75" customHeight="1" spans="1:251">
      <c r="A4403" s="151"/>
      <c r="C4403" s="121"/>
      <c r="D4403" s="116"/>
      <c r="E4403" s="116"/>
      <c r="F4403" s="88"/>
      <c r="IM4403"/>
      <c r="IN4403"/>
      <c r="IO4403"/>
      <c r="IP4403"/>
      <c r="IQ4403"/>
    </row>
    <row r="4404" s="33" customFormat="1" ht="15.75" customHeight="1" spans="1:251">
      <c r="A4404" s="151"/>
      <c r="C4404" s="121"/>
      <c r="D4404" s="116"/>
      <c r="E4404" s="116"/>
      <c r="F4404" s="88"/>
      <c r="IM4404"/>
      <c r="IN4404"/>
      <c r="IO4404"/>
      <c r="IP4404"/>
      <c r="IQ4404"/>
    </row>
    <row r="4405" s="33" customFormat="1" ht="15.75" customHeight="1" spans="1:251">
      <c r="A4405" s="151"/>
      <c r="C4405" s="121"/>
      <c r="D4405" s="116"/>
      <c r="E4405" s="116"/>
      <c r="F4405" s="88"/>
      <c r="IM4405"/>
      <c r="IN4405"/>
      <c r="IO4405"/>
      <c r="IP4405"/>
      <c r="IQ4405"/>
    </row>
    <row r="4406" s="33" customFormat="1" ht="15.75" customHeight="1" spans="1:251">
      <c r="A4406" s="151"/>
      <c r="C4406" s="121"/>
      <c r="D4406" s="116"/>
      <c r="E4406" s="116"/>
      <c r="F4406" s="88"/>
      <c r="IM4406"/>
      <c r="IN4406"/>
      <c r="IO4406"/>
      <c r="IP4406"/>
      <c r="IQ4406"/>
    </row>
    <row r="4407" s="33" customFormat="1" ht="15.75" customHeight="1" spans="1:251">
      <c r="A4407" s="151"/>
      <c r="C4407" s="121"/>
      <c r="D4407" s="116"/>
      <c r="E4407" s="116"/>
      <c r="F4407" s="88"/>
      <c r="IM4407"/>
      <c r="IN4407"/>
      <c r="IO4407"/>
      <c r="IP4407"/>
      <c r="IQ4407"/>
    </row>
    <row r="4408" s="33" customFormat="1" ht="15.75" customHeight="1" spans="1:251">
      <c r="A4408" s="151"/>
      <c r="C4408" s="121"/>
      <c r="D4408" s="116"/>
      <c r="E4408" s="116"/>
      <c r="F4408" s="88"/>
      <c r="IM4408"/>
      <c r="IN4408"/>
      <c r="IO4408"/>
      <c r="IP4408"/>
      <c r="IQ4408"/>
    </row>
    <row r="4409" s="33" customFormat="1" ht="15.75" customHeight="1" spans="1:251">
      <c r="A4409" s="151"/>
      <c r="C4409" s="121"/>
      <c r="D4409" s="116"/>
      <c r="E4409" s="116"/>
      <c r="F4409" s="88"/>
      <c r="IM4409"/>
      <c r="IN4409"/>
      <c r="IO4409"/>
      <c r="IP4409"/>
      <c r="IQ4409"/>
    </row>
    <row r="4410" s="33" customFormat="1" ht="15.75" customHeight="1" spans="1:251">
      <c r="A4410" s="151"/>
      <c r="C4410" s="121"/>
      <c r="D4410" s="116"/>
      <c r="E4410" s="116"/>
      <c r="F4410" s="88"/>
      <c r="IM4410"/>
      <c r="IN4410"/>
      <c r="IO4410"/>
      <c r="IP4410"/>
      <c r="IQ4410"/>
    </row>
    <row r="4411" s="33" customFormat="1" ht="15.75" customHeight="1" spans="1:251">
      <c r="A4411" s="151"/>
      <c r="C4411" s="121"/>
      <c r="D4411" s="116"/>
      <c r="E4411" s="116"/>
      <c r="F4411" s="88"/>
      <c r="IM4411"/>
      <c r="IN4411"/>
      <c r="IO4411"/>
      <c r="IP4411"/>
      <c r="IQ4411"/>
    </row>
    <row r="4412" s="33" customFormat="1" ht="15.75" customHeight="1" spans="1:251">
      <c r="A4412" s="151"/>
      <c r="C4412" s="121"/>
      <c r="D4412" s="116"/>
      <c r="E4412" s="116"/>
      <c r="F4412" s="88"/>
      <c r="IM4412"/>
      <c r="IN4412"/>
      <c r="IO4412"/>
      <c r="IP4412"/>
      <c r="IQ4412"/>
    </row>
    <row r="4413" s="33" customFormat="1" ht="15.75" customHeight="1" spans="1:251">
      <c r="A4413" s="151"/>
      <c r="C4413" s="121"/>
      <c r="D4413" s="116"/>
      <c r="E4413" s="116"/>
      <c r="F4413" s="88"/>
      <c r="IM4413"/>
      <c r="IN4413"/>
      <c r="IO4413"/>
      <c r="IP4413"/>
      <c r="IQ4413"/>
    </row>
    <row r="4414" s="33" customFormat="1" ht="15.75" customHeight="1" spans="1:251">
      <c r="A4414" s="151"/>
      <c r="C4414" s="121"/>
      <c r="D4414" s="116"/>
      <c r="E4414" s="116"/>
      <c r="F4414" s="88"/>
      <c r="IM4414"/>
      <c r="IN4414"/>
      <c r="IO4414"/>
      <c r="IP4414"/>
      <c r="IQ4414"/>
    </row>
    <row r="4415" s="33" customFormat="1" ht="15.75" customHeight="1" spans="1:251">
      <c r="A4415" s="151"/>
      <c r="C4415" s="121"/>
      <c r="D4415" s="116"/>
      <c r="E4415" s="116"/>
      <c r="F4415" s="88"/>
      <c r="IM4415"/>
      <c r="IN4415"/>
      <c r="IO4415"/>
      <c r="IP4415"/>
      <c r="IQ4415"/>
    </row>
    <row r="4416" s="33" customFormat="1" ht="15.75" customHeight="1" spans="1:251">
      <c r="A4416" s="151"/>
      <c r="C4416" s="121"/>
      <c r="D4416" s="116"/>
      <c r="E4416" s="116"/>
      <c r="F4416" s="88"/>
      <c r="IM4416"/>
      <c r="IN4416"/>
      <c r="IO4416"/>
      <c r="IP4416"/>
      <c r="IQ4416"/>
    </row>
    <row r="4417" s="33" customFormat="1" ht="15.75" customHeight="1" spans="1:251">
      <c r="A4417" s="151"/>
      <c r="C4417" s="121"/>
      <c r="D4417" s="116"/>
      <c r="E4417" s="116"/>
      <c r="F4417" s="88"/>
      <c r="IM4417"/>
      <c r="IN4417"/>
      <c r="IO4417"/>
      <c r="IP4417"/>
      <c r="IQ4417"/>
    </row>
    <row r="4418" s="33" customFormat="1" ht="15.75" customHeight="1" spans="1:251">
      <c r="A4418" s="151"/>
      <c r="C4418" s="121"/>
      <c r="D4418" s="116"/>
      <c r="E4418" s="116"/>
      <c r="F4418" s="88"/>
      <c r="IM4418"/>
      <c r="IN4418"/>
      <c r="IO4418"/>
      <c r="IP4418"/>
      <c r="IQ4418"/>
    </row>
    <row r="4419" s="33" customFormat="1" ht="15.75" customHeight="1" spans="1:251">
      <c r="A4419" s="151"/>
      <c r="C4419" s="121"/>
      <c r="D4419" s="116"/>
      <c r="E4419" s="116"/>
      <c r="F4419" s="88"/>
      <c r="IM4419"/>
      <c r="IN4419"/>
      <c r="IO4419"/>
      <c r="IP4419"/>
      <c r="IQ4419"/>
    </row>
    <row r="4420" s="33" customFormat="1" ht="15.75" customHeight="1" spans="1:251">
      <c r="A4420" s="151"/>
      <c r="C4420" s="121"/>
      <c r="D4420" s="116"/>
      <c r="E4420" s="116"/>
      <c r="F4420" s="88"/>
      <c r="IM4420"/>
      <c r="IN4420"/>
      <c r="IO4420"/>
      <c r="IP4420"/>
      <c r="IQ4420"/>
    </row>
    <row r="4421" s="33" customFormat="1" ht="15.75" customHeight="1" spans="1:251">
      <c r="A4421" s="151"/>
      <c r="C4421" s="121"/>
      <c r="D4421" s="116"/>
      <c r="E4421" s="116"/>
      <c r="F4421" s="88"/>
      <c r="IM4421"/>
      <c r="IN4421"/>
      <c r="IO4421"/>
      <c r="IP4421"/>
      <c r="IQ4421"/>
    </row>
    <row r="4422" s="33" customFormat="1" ht="15.75" customHeight="1" spans="1:251">
      <c r="A4422" s="151"/>
      <c r="C4422" s="121"/>
      <c r="D4422" s="116"/>
      <c r="E4422" s="116"/>
      <c r="F4422" s="88"/>
      <c r="IM4422"/>
      <c r="IN4422"/>
      <c r="IO4422"/>
      <c r="IP4422"/>
      <c r="IQ4422"/>
    </row>
    <row r="4423" s="33" customFormat="1" ht="15.75" customHeight="1" spans="1:251">
      <c r="A4423" s="151"/>
      <c r="C4423" s="121"/>
      <c r="D4423" s="116"/>
      <c r="E4423" s="116"/>
      <c r="F4423" s="88"/>
      <c r="IM4423"/>
      <c r="IN4423"/>
      <c r="IO4423"/>
      <c r="IP4423"/>
      <c r="IQ4423"/>
    </row>
    <row r="4424" s="33" customFormat="1" ht="15.75" customHeight="1" spans="1:251">
      <c r="A4424" s="151"/>
      <c r="C4424" s="121"/>
      <c r="D4424" s="116"/>
      <c r="E4424" s="116"/>
      <c r="F4424" s="88"/>
      <c r="IM4424"/>
      <c r="IN4424"/>
      <c r="IO4424"/>
      <c r="IP4424"/>
      <c r="IQ4424"/>
    </row>
    <row r="4425" s="33" customFormat="1" ht="15.75" customHeight="1" spans="1:251">
      <c r="A4425" s="151"/>
      <c r="C4425" s="121"/>
      <c r="D4425" s="116"/>
      <c r="E4425" s="116"/>
      <c r="F4425" s="88"/>
      <c r="IM4425"/>
      <c r="IN4425"/>
      <c r="IO4425"/>
      <c r="IP4425"/>
      <c r="IQ4425"/>
    </row>
    <row r="4426" s="33" customFormat="1" ht="15.75" customHeight="1" spans="1:251">
      <c r="A4426" s="151"/>
      <c r="C4426" s="121"/>
      <c r="D4426" s="116"/>
      <c r="E4426" s="116"/>
      <c r="F4426" s="88"/>
      <c r="IM4426"/>
      <c r="IN4426"/>
      <c r="IO4426"/>
      <c r="IP4426"/>
      <c r="IQ4426"/>
    </row>
    <row r="4427" s="33" customFormat="1" ht="15.75" customHeight="1" spans="1:251">
      <c r="A4427" s="151"/>
      <c r="C4427" s="121"/>
      <c r="D4427" s="116"/>
      <c r="E4427" s="116"/>
      <c r="F4427" s="88"/>
      <c r="IM4427"/>
      <c r="IN4427"/>
      <c r="IO4427"/>
      <c r="IP4427"/>
      <c r="IQ4427"/>
    </row>
    <row r="4428" s="33" customFormat="1" ht="15.75" customHeight="1" spans="1:251">
      <c r="A4428" s="151"/>
      <c r="C4428" s="121"/>
      <c r="D4428" s="116"/>
      <c r="E4428" s="116"/>
      <c r="F4428" s="88"/>
      <c r="IM4428"/>
      <c r="IN4428"/>
      <c r="IO4428"/>
      <c r="IP4428"/>
      <c r="IQ4428"/>
    </row>
    <row r="4429" s="33" customFormat="1" ht="15.75" customHeight="1" spans="1:251">
      <c r="A4429" s="151"/>
      <c r="C4429" s="121"/>
      <c r="D4429" s="116"/>
      <c r="E4429" s="116"/>
      <c r="F4429" s="88"/>
      <c r="IM4429"/>
      <c r="IN4429"/>
      <c r="IO4429"/>
      <c r="IP4429"/>
      <c r="IQ4429"/>
    </row>
    <row r="4430" s="33" customFormat="1" ht="15.75" customHeight="1" spans="1:251">
      <c r="A4430" s="151"/>
      <c r="C4430" s="121"/>
      <c r="D4430" s="116"/>
      <c r="E4430" s="116"/>
      <c r="F4430" s="88"/>
      <c r="IM4430"/>
      <c r="IN4430"/>
      <c r="IO4430"/>
      <c r="IP4430"/>
      <c r="IQ4430"/>
    </row>
    <row r="4431" s="33" customFormat="1" ht="15.75" customHeight="1" spans="1:251">
      <c r="A4431" s="151"/>
      <c r="C4431" s="121"/>
      <c r="D4431" s="116"/>
      <c r="E4431" s="116"/>
      <c r="F4431" s="88"/>
      <c r="IM4431"/>
      <c r="IN4431"/>
      <c r="IO4431"/>
      <c r="IP4431"/>
      <c r="IQ4431"/>
    </row>
    <row r="4432" s="33" customFormat="1" ht="15.75" customHeight="1" spans="1:251">
      <c r="A4432" s="151"/>
      <c r="C4432" s="121"/>
      <c r="D4432" s="116"/>
      <c r="E4432" s="116"/>
      <c r="F4432" s="88"/>
      <c r="IM4432"/>
      <c r="IN4432"/>
      <c r="IO4432"/>
      <c r="IP4432"/>
      <c r="IQ4432"/>
    </row>
    <row r="4433" s="33" customFormat="1" ht="15.75" customHeight="1" spans="1:251">
      <c r="A4433" s="151"/>
      <c r="C4433" s="121"/>
      <c r="D4433" s="116"/>
      <c r="E4433" s="116"/>
      <c r="F4433" s="88"/>
      <c r="IM4433"/>
      <c r="IN4433"/>
      <c r="IO4433"/>
      <c r="IP4433"/>
      <c r="IQ4433"/>
    </row>
    <row r="4434" s="33" customFormat="1" ht="15.75" customHeight="1" spans="1:251">
      <c r="A4434" s="151"/>
      <c r="C4434" s="121"/>
      <c r="D4434" s="116"/>
      <c r="E4434" s="116"/>
      <c r="F4434" s="88"/>
      <c r="IM4434"/>
      <c r="IN4434"/>
      <c r="IO4434"/>
      <c r="IP4434"/>
      <c r="IQ4434"/>
    </row>
    <row r="4435" s="33" customFormat="1" ht="15.75" customHeight="1" spans="1:251">
      <c r="A4435" s="151"/>
      <c r="C4435" s="121"/>
      <c r="D4435" s="116"/>
      <c r="E4435" s="116"/>
      <c r="F4435" s="88"/>
      <c r="IM4435"/>
      <c r="IN4435"/>
      <c r="IO4435"/>
      <c r="IP4435"/>
      <c r="IQ4435"/>
    </row>
    <row r="4436" s="33" customFormat="1" ht="15.75" customHeight="1" spans="1:251">
      <c r="A4436" s="151"/>
      <c r="C4436" s="121"/>
      <c r="D4436" s="116"/>
      <c r="E4436" s="116"/>
      <c r="F4436" s="88"/>
      <c r="IM4436"/>
      <c r="IN4436"/>
      <c r="IO4436"/>
      <c r="IP4436"/>
      <c r="IQ4436"/>
    </row>
    <row r="4437" s="33" customFormat="1" ht="15.75" customHeight="1" spans="1:251">
      <c r="A4437" s="151"/>
      <c r="C4437" s="121"/>
      <c r="D4437" s="116"/>
      <c r="E4437" s="116"/>
      <c r="F4437" s="88"/>
      <c r="IM4437"/>
      <c r="IN4437"/>
      <c r="IO4437"/>
      <c r="IP4437"/>
      <c r="IQ4437"/>
    </row>
    <row r="4438" s="33" customFormat="1" ht="15.75" customHeight="1" spans="1:251">
      <c r="A4438" s="151"/>
      <c r="C4438" s="121"/>
      <c r="D4438" s="116"/>
      <c r="E4438" s="116"/>
      <c r="F4438" s="88"/>
      <c r="IM4438"/>
      <c r="IN4438"/>
      <c r="IO4438"/>
      <c r="IP4438"/>
      <c r="IQ4438"/>
    </row>
    <row r="4439" s="33" customFormat="1" ht="15.75" customHeight="1" spans="1:251">
      <c r="A4439" s="151"/>
      <c r="C4439" s="121"/>
      <c r="D4439" s="116"/>
      <c r="E4439" s="116"/>
      <c r="F4439" s="88"/>
      <c r="IM4439"/>
      <c r="IN4439"/>
      <c r="IO4439"/>
      <c r="IP4439"/>
      <c r="IQ4439"/>
    </row>
    <row r="4440" s="33" customFormat="1" ht="15.75" customHeight="1" spans="1:251">
      <c r="A4440" s="151"/>
      <c r="C4440" s="121"/>
      <c r="D4440" s="116"/>
      <c r="E4440" s="116"/>
      <c r="F4440" s="88"/>
      <c r="IM4440"/>
      <c r="IN4440"/>
      <c r="IO4440"/>
      <c r="IP4440"/>
      <c r="IQ4440"/>
    </row>
    <row r="4441" s="33" customFormat="1" ht="15.75" customHeight="1" spans="1:251">
      <c r="A4441" s="151"/>
      <c r="C4441" s="121"/>
      <c r="D4441" s="116"/>
      <c r="E4441" s="116"/>
      <c r="F4441" s="88"/>
      <c r="IM4441"/>
      <c r="IN4441"/>
      <c r="IO4441"/>
      <c r="IP4441"/>
      <c r="IQ4441"/>
    </row>
    <row r="4442" s="33" customFormat="1" ht="15.75" customHeight="1" spans="1:251">
      <c r="A4442" s="151"/>
      <c r="C4442" s="121"/>
      <c r="D4442" s="116"/>
      <c r="E4442" s="116"/>
      <c r="F4442" s="88"/>
      <c r="IM4442"/>
      <c r="IN4442"/>
      <c r="IO4442"/>
      <c r="IP4442"/>
      <c r="IQ4442"/>
    </row>
    <row r="4443" s="33" customFormat="1" ht="15.75" customHeight="1" spans="1:251">
      <c r="A4443" s="151"/>
      <c r="C4443" s="121"/>
      <c r="D4443" s="116"/>
      <c r="E4443" s="116"/>
      <c r="F4443" s="88"/>
      <c r="IM4443"/>
      <c r="IN4443"/>
      <c r="IO4443"/>
      <c r="IP4443"/>
      <c r="IQ4443"/>
    </row>
    <row r="4444" s="33" customFormat="1" ht="15.75" customHeight="1" spans="1:251">
      <c r="A4444" s="151"/>
      <c r="C4444" s="121"/>
      <c r="D4444" s="116"/>
      <c r="E4444" s="116"/>
      <c r="F4444" s="88"/>
      <c r="IM4444"/>
      <c r="IN4444"/>
      <c r="IO4444"/>
      <c r="IP4444"/>
      <c r="IQ4444"/>
    </row>
    <row r="4445" s="33" customFormat="1" ht="15.75" customHeight="1" spans="1:251">
      <c r="A4445" s="151"/>
      <c r="C4445" s="121"/>
      <c r="D4445" s="116"/>
      <c r="E4445" s="116"/>
      <c r="F4445" s="88"/>
      <c r="IM4445"/>
      <c r="IN4445"/>
      <c r="IO4445"/>
      <c r="IP4445"/>
      <c r="IQ4445"/>
    </row>
    <row r="4446" s="33" customFormat="1" ht="15.75" customHeight="1" spans="1:251">
      <c r="A4446" s="151"/>
      <c r="C4446" s="121"/>
      <c r="D4446" s="116"/>
      <c r="E4446" s="116"/>
      <c r="F4446" s="88"/>
      <c r="IM4446"/>
      <c r="IN4446"/>
      <c r="IO4446"/>
      <c r="IP4446"/>
      <c r="IQ4446"/>
    </row>
    <row r="4447" s="33" customFormat="1" ht="15.75" customHeight="1" spans="1:251">
      <c r="A4447" s="151"/>
      <c r="C4447" s="121"/>
      <c r="D4447" s="116"/>
      <c r="E4447" s="116"/>
      <c r="F4447" s="88"/>
      <c r="IM4447"/>
      <c r="IN4447"/>
      <c r="IO4447"/>
      <c r="IP4447"/>
      <c r="IQ4447"/>
    </row>
    <row r="4448" s="33" customFormat="1" ht="15.75" customHeight="1" spans="1:251">
      <c r="A4448" s="151"/>
      <c r="C4448" s="121"/>
      <c r="D4448" s="116"/>
      <c r="E4448" s="116"/>
      <c r="F4448" s="88"/>
      <c r="IM4448"/>
      <c r="IN4448"/>
      <c r="IO4448"/>
      <c r="IP4448"/>
      <c r="IQ4448"/>
    </row>
    <row r="4449" s="33" customFormat="1" ht="15.75" customHeight="1" spans="1:251">
      <c r="A4449" s="151"/>
      <c r="C4449" s="121"/>
      <c r="D4449" s="116"/>
      <c r="E4449" s="116"/>
      <c r="F4449" s="88"/>
      <c r="IM4449"/>
      <c r="IN4449"/>
      <c r="IO4449"/>
      <c r="IP4449"/>
      <c r="IQ4449"/>
    </row>
    <row r="4450" s="33" customFormat="1" ht="15.75" customHeight="1" spans="1:251">
      <c r="A4450" s="151"/>
      <c r="C4450" s="121"/>
      <c r="D4450" s="116"/>
      <c r="E4450" s="116"/>
      <c r="F4450" s="88"/>
      <c r="IM4450"/>
      <c r="IN4450"/>
      <c r="IO4450"/>
      <c r="IP4450"/>
      <c r="IQ4450"/>
    </row>
    <row r="4451" s="33" customFormat="1" ht="15.75" customHeight="1" spans="1:251">
      <c r="A4451" s="151"/>
      <c r="C4451" s="121"/>
      <c r="D4451" s="116"/>
      <c r="E4451" s="116"/>
      <c r="F4451" s="88"/>
      <c r="IM4451"/>
      <c r="IN4451"/>
      <c r="IO4451"/>
      <c r="IP4451"/>
      <c r="IQ4451"/>
    </row>
    <row r="4452" s="33" customFormat="1" ht="15.75" customHeight="1" spans="1:251">
      <c r="A4452" s="151"/>
      <c r="C4452" s="121"/>
      <c r="D4452" s="116"/>
      <c r="E4452" s="116"/>
      <c r="F4452" s="88"/>
      <c r="IM4452"/>
      <c r="IN4452"/>
      <c r="IO4452"/>
      <c r="IP4452"/>
      <c r="IQ4452"/>
    </row>
    <row r="4453" s="33" customFormat="1" ht="15.75" customHeight="1" spans="1:251">
      <c r="A4453" s="151"/>
      <c r="C4453" s="121"/>
      <c r="D4453" s="116"/>
      <c r="E4453" s="116"/>
      <c r="F4453" s="88"/>
      <c r="IM4453"/>
      <c r="IN4453"/>
      <c r="IO4453"/>
      <c r="IP4453"/>
      <c r="IQ4453"/>
    </row>
    <row r="4454" s="33" customFormat="1" ht="15.75" customHeight="1" spans="1:251">
      <c r="A4454" s="151"/>
      <c r="C4454" s="121"/>
      <c r="D4454" s="116"/>
      <c r="E4454" s="116"/>
      <c r="F4454" s="88"/>
      <c r="IM4454"/>
      <c r="IN4454"/>
      <c r="IO4454"/>
      <c r="IP4454"/>
      <c r="IQ4454"/>
    </row>
    <row r="4455" s="33" customFormat="1" ht="15.75" customHeight="1" spans="1:251">
      <c r="A4455" s="151"/>
      <c r="C4455" s="121"/>
      <c r="D4455" s="116"/>
      <c r="E4455" s="116"/>
      <c r="F4455" s="88"/>
      <c r="IM4455"/>
      <c r="IN4455"/>
      <c r="IO4455"/>
      <c r="IP4455"/>
      <c r="IQ4455"/>
    </row>
    <row r="4456" s="33" customFormat="1" ht="15.75" customHeight="1" spans="1:251">
      <c r="A4456" s="151"/>
      <c r="C4456" s="121"/>
      <c r="D4456" s="116"/>
      <c r="E4456" s="116"/>
      <c r="F4456" s="88"/>
      <c r="IM4456"/>
      <c r="IN4456"/>
      <c r="IO4456"/>
      <c r="IP4456"/>
      <c r="IQ4456"/>
    </row>
    <row r="4457" s="33" customFormat="1" ht="15.75" customHeight="1" spans="1:251">
      <c r="A4457" s="151"/>
      <c r="C4457" s="121"/>
      <c r="D4457" s="116"/>
      <c r="E4457" s="116"/>
      <c r="F4457" s="88"/>
      <c r="IM4457"/>
      <c r="IN4457"/>
      <c r="IO4457"/>
      <c r="IP4457"/>
      <c r="IQ4457"/>
    </row>
    <row r="4458" s="33" customFormat="1" ht="15.75" customHeight="1" spans="1:251">
      <c r="A4458" s="151"/>
      <c r="C4458" s="121"/>
      <c r="D4458" s="116"/>
      <c r="E4458" s="116"/>
      <c r="F4458" s="88"/>
      <c r="IM4458"/>
      <c r="IN4458"/>
      <c r="IO4458"/>
      <c r="IP4458"/>
      <c r="IQ4458"/>
    </row>
    <row r="4459" s="33" customFormat="1" ht="15.75" customHeight="1" spans="1:251">
      <c r="A4459" s="151"/>
      <c r="C4459" s="121"/>
      <c r="D4459" s="116"/>
      <c r="E4459" s="116"/>
      <c r="F4459" s="88"/>
      <c r="IM4459"/>
      <c r="IN4459"/>
      <c r="IO4459"/>
      <c r="IP4459"/>
      <c r="IQ4459"/>
    </row>
    <row r="4460" s="33" customFormat="1" ht="15.75" customHeight="1" spans="1:251">
      <c r="A4460" s="151"/>
      <c r="C4460" s="121"/>
      <c r="D4460" s="116"/>
      <c r="E4460" s="116"/>
      <c r="F4460" s="88"/>
      <c r="IM4460"/>
      <c r="IN4460"/>
      <c r="IO4460"/>
      <c r="IP4460"/>
      <c r="IQ4460"/>
    </row>
    <row r="4461" s="33" customFormat="1" ht="15.75" customHeight="1" spans="1:251">
      <c r="A4461" s="151"/>
      <c r="C4461" s="121"/>
      <c r="D4461" s="116"/>
      <c r="E4461" s="116"/>
      <c r="F4461" s="88"/>
      <c r="IM4461"/>
      <c r="IN4461"/>
      <c r="IO4461"/>
      <c r="IP4461"/>
      <c r="IQ4461"/>
    </row>
    <row r="4462" s="33" customFormat="1" ht="15.75" customHeight="1" spans="1:251">
      <c r="A4462" s="151"/>
      <c r="C4462" s="121"/>
      <c r="D4462" s="116"/>
      <c r="E4462" s="116"/>
      <c r="F4462" s="88"/>
      <c r="IM4462"/>
      <c r="IN4462"/>
      <c r="IO4462"/>
      <c r="IP4462"/>
      <c r="IQ4462"/>
    </row>
    <row r="4463" s="33" customFormat="1" ht="15.75" customHeight="1" spans="1:251">
      <c r="A4463" s="151"/>
      <c r="C4463" s="121"/>
      <c r="D4463" s="116"/>
      <c r="E4463" s="116"/>
      <c r="F4463" s="88"/>
      <c r="IM4463"/>
      <c r="IN4463"/>
      <c r="IO4463"/>
      <c r="IP4463"/>
      <c r="IQ4463"/>
    </row>
    <row r="4464" s="33" customFormat="1" ht="15.75" customHeight="1" spans="1:251">
      <c r="A4464" s="151"/>
      <c r="C4464" s="121"/>
      <c r="D4464" s="116"/>
      <c r="E4464" s="116"/>
      <c r="F4464" s="88"/>
      <c r="IM4464"/>
      <c r="IN4464"/>
      <c r="IO4464"/>
      <c r="IP4464"/>
      <c r="IQ4464"/>
    </row>
    <row r="4465" s="33" customFormat="1" ht="15.75" customHeight="1" spans="1:251">
      <c r="A4465" s="151"/>
      <c r="C4465" s="121"/>
      <c r="D4465" s="116"/>
      <c r="E4465" s="116"/>
      <c r="F4465" s="88"/>
      <c r="IM4465"/>
      <c r="IN4465"/>
      <c r="IO4465"/>
      <c r="IP4465"/>
      <c r="IQ4465"/>
    </row>
    <row r="4466" s="33" customFormat="1" ht="15.75" customHeight="1" spans="1:251">
      <c r="A4466" s="151"/>
      <c r="C4466" s="121"/>
      <c r="D4466" s="116"/>
      <c r="E4466" s="116"/>
      <c r="F4466" s="88"/>
      <c r="IM4466"/>
      <c r="IN4466"/>
      <c r="IO4466"/>
      <c r="IP4466"/>
      <c r="IQ4466"/>
    </row>
    <row r="4467" s="33" customFormat="1" ht="15.75" customHeight="1" spans="1:251">
      <c r="A4467" s="151"/>
      <c r="C4467" s="121"/>
      <c r="D4467" s="116"/>
      <c r="E4467" s="116"/>
      <c r="F4467" s="88"/>
      <c r="IM4467"/>
      <c r="IN4467"/>
      <c r="IO4467"/>
      <c r="IP4467"/>
      <c r="IQ4467"/>
    </row>
    <row r="4468" s="33" customFormat="1" ht="15.75" customHeight="1" spans="1:251">
      <c r="A4468" s="151"/>
      <c r="C4468" s="121"/>
      <c r="D4468" s="116"/>
      <c r="E4468" s="116"/>
      <c r="F4468" s="88"/>
      <c r="IM4468"/>
      <c r="IN4468"/>
      <c r="IO4468"/>
      <c r="IP4468"/>
      <c r="IQ4468"/>
    </row>
    <row r="4469" s="33" customFormat="1" ht="15.75" customHeight="1" spans="1:251">
      <c r="A4469" s="151"/>
      <c r="C4469" s="121"/>
      <c r="D4469" s="116"/>
      <c r="E4469" s="116"/>
      <c r="F4469" s="88"/>
      <c r="IM4469"/>
      <c r="IN4469"/>
      <c r="IO4469"/>
      <c r="IP4469"/>
      <c r="IQ4469"/>
    </row>
    <row r="4470" s="33" customFormat="1" ht="15.75" customHeight="1" spans="1:251">
      <c r="A4470" s="151"/>
      <c r="C4470" s="121"/>
      <c r="D4470" s="116"/>
      <c r="E4470" s="116"/>
      <c r="F4470" s="88"/>
      <c r="IM4470"/>
      <c r="IN4470"/>
      <c r="IO4470"/>
      <c r="IP4470"/>
      <c r="IQ4470"/>
    </row>
    <row r="4471" s="33" customFormat="1" ht="15.75" customHeight="1" spans="1:251">
      <c r="A4471" s="151"/>
      <c r="C4471" s="121"/>
      <c r="D4471" s="116"/>
      <c r="E4471" s="116"/>
      <c r="F4471" s="88"/>
      <c r="IM4471"/>
      <c r="IN4471"/>
      <c r="IO4471"/>
      <c r="IP4471"/>
      <c r="IQ4471"/>
    </row>
    <row r="4472" s="33" customFormat="1" ht="15.75" customHeight="1" spans="1:251">
      <c r="A4472" s="151"/>
      <c r="C4472" s="121"/>
      <c r="D4472" s="116"/>
      <c r="E4472" s="116"/>
      <c r="F4472" s="88"/>
      <c r="IM4472"/>
      <c r="IN4472"/>
      <c r="IO4472"/>
      <c r="IP4472"/>
      <c r="IQ4472"/>
    </row>
    <row r="4473" s="33" customFormat="1" ht="15.75" customHeight="1" spans="1:251">
      <c r="A4473" s="151"/>
      <c r="C4473" s="121"/>
      <c r="D4473" s="116"/>
      <c r="E4473" s="116"/>
      <c r="F4473" s="88"/>
      <c r="IM4473"/>
      <c r="IN4473"/>
      <c r="IO4473"/>
      <c r="IP4473"/>
      <c r="IQ4473"/>
    </row>
    <row r="4474" s="33" customFormat="1" ht="15.75" customHeight="1" spans="1:251">
      <c r="A4474" s="151"/>
      <c r="C4474" s="121"/>
      <c r="D4474" s="116"/>
      <c r="E4474" s="116"/>
      <c r="F4474" s="88"/>
      <c r="IM4474"/>
      <c r="IN4474"/>
      <c r="IO4474"/>
      <c r="IP4474"/>
      <c r="IQ4474"/>
    </row>
    <row r="4475" s="33" customFormat="1" ht="15.75" customHeight="1" spans="1:251">
      <c r="A4475" s="151"/>
      <c r="C4475" s="121"/>
      <c r="D4475" s="116"/>
      <c r="E4475" s="116"/>
      <c r="F4475" s="88"/>
      <c r="IM4475"/>
      <c r="IN4475"/>
      <c r="IO4475"/>
      <c r="IP4475"/>
      <c r="IQ4475"/>
    </row>
    <row r="4476" s="33" customFormat="1" ht="15.75" customHeight="1" spans="1:251">
      <c r="A4476" s="151"/>
      <c r="C4476" s="121"/>
      <c r="D4476" s="116"/>
      <c r="E4476" s="116"/>
      <c r="F4476" s="88"/>
      <c r="IM4476"/>
      <c r="IN4476"/>
      <c r="IO4476"/>
      <c r="IP4476"/>
      <c r="IQ4476"/>
    </row>
    <row r="4477" s="33" customFormat="1" ht="15.75" customHeight="1" spans="1:251">
      <c r="A4477" s="151"/>
      <c r="C4477" s="121"/>
      <c r="D4477" s="116"/>
      <c r="E4477" s="116"/>
      <c r="F4477" s="88"/>
      <c r="IM4477"/>
      <c r="IN4477"/>
      <c r="IO4477"/>
      <c r="IP4477"/>
      <c r="IQ4477"/>
    </row>
    <row r="4478" s="33" customFormat="1" ht="15.75" customHeight="1" spans="1:251">
      <c r="A4478" s="151"/>
      <c r="C4478" s="121"/>
      <c r="D4478" s="116"/>
      <c r="E4478" s="116"/>
      <c r="F4478" s="88"/>
      <c r="IM4478"/>
      <c r="IN4478"/>
      <c r="IO4478"/>
      <c r="IP4478"/>
      <c r="IQ4478"/>
    </row>
    <row r="4479" s="33" customFormat="1" ht="15.75" customHeight="1" spans="1:251">
      <c r="A4479" s="151"/>
      <c r="C4479" s="121"/>
      <c r="D4479" s="116"/>
      <c r="E4479" s="116"/>
      <c r="F4479" s="88"/>
      <c r="IM4479"/>
      <c r="IN4479"/>
      <c r="IO4479"/>
      <c r="IP4479"/>
      <c r="IQ4479"/>
    </row>
    <row r="4480" s="33" customFormat="1" ht="15.75" customHeight="1" spans="1:251">
      <c r="A4480" s="151"/>
      <c r="C4480" s="121"/>
      <c r="D4480" s="116"/>
      <c r="E4480" s="116"/>
      <c r="F4480" s="88"/>
      <c r="IM4480"/>
      <c r="IN4480"/>
      <c r="IO4480"/>
      <c r="IP4480"/>
      <c r="IQ4480"/>
    </row>
    <row r="4481" s="33" customFormat="1" ht="15.75" customHeight="1" spans="1:251">
      <c r="A4481" s="151"/>
      <c r="C4481" s="121"/>
      <c r="D4481" s="116"/>
      <c r="E4481" s="116"/>
      <c r="F4481" s="88"/>
      <c r="IM4481"/>
      <c r="IN4481"/>
      <c r="IO4481"/>
      <c r="IP4481"/>
      <c r="IQ4481"/>
    </row>
    <row r="4482" s="33" customFormat="1" ht="15.75" customHeight="1" spans="1:251">
      <c r="A4482" s="151"/>
      <c r="C4482" s="121"/>
      <c r="D4482" s="116"/>
      <c r="E4482" s="116"/>
      <c r="F4482" s="88"/>
      <c r="IM4482"/>
      <c r="IN4482"/>
      <c r="IO4482"/>
      <c r="IP4482"/>
      <c r="IQ4482"/>
    </row>
    <row r="4483" s="33" customFormat="1" ht="15.75" customHeight="1" spans="1:251">
      <c r="A4483" s="151"/>
      <c r="C4483" s="121"/>
      <c r="D4483" s="116"/>
      <c r="E4483" s="116"/>
      <c r="F4483" s="88"/>
      <c r="IM4483"/>
      <c r="IN4483"/>
      <c r="IO4483"/>
      <c r="IP4483"/>
      <c r="IQ4483"/>
    </row>
    <row r="4484" s="33" customFormat="1" ht="15.75" customHeight="1" spans="1:251">
      <c r="A4484" s="151"/>
      <c r="C4484" s="121"/>
      <c r="D4484" s="116"/>
      <c r="E4484" s="116"/>
      <c r="F4484" s="88"/>
      <c r="IM4484"/>
      <c r="IN4484"/>
      <c r="IO4484"/>
      <c r="IP4484"/>
      <c r="IQ4484"/>
    </row>
    <row r="4485" s="33" customFormat="1" ht="15.75" customHeight="1" spans="1:251">
      <c r="A4485" s="151"/>
      <c r="C4485" s="121"/>
      <c r="D4485" s="116"/>
      <c r="E4485" s="116"/>
      <c r="F4485" s="88"/>
      <c r="IM4485"/>
      <c r="IN4485"/>
      <c r="IO4485"/>
      <c r="IP4485"/>
      <c r="IQ4485"/>
    </row>
    <row r="4486" s="33" customFormat="1" ht="15.75" customHeight="1" spans="1:251">
      <c r="A4486" s="151"/>
      <c r="C4486" s="121"/>
      <c r="D4486" s="116"/>
      <c r="E4486" s="116"/>
      <c r="F4486" s="88"/>
      <c r="IM4486"/>
      <c r="IN4486"/>
      <c r="IO4486"/>
      <c r="IP4486"/>
      <c r="IQ4486"/>
    </row>
    <row r="4487" s="33" customFormat="1" ht="15.75" customHeight="1" spans="1:251">
      <c r="A4487" s="151"/>
      <c r="C4487" s="121"/>
      <c r="D4487" s="116"/>
      <c r="E4487" s="116"/>
      <c r="F4487" s="88"/>
      <c r="IM4487"/>
      <c r="IN4487"/>
      <c r="IO4487"/>
      <c r="IP4487"/>
      <c r="IQ4487"/>
    </row>
    <row r="4488" s="33" customFormat="1" ht="15.75" customHeight="1" spans="1:251">
      <c r="A4488" s="151"/>
      <c r="C4488" s="121"/>
      <c r="D4488" s="116"/>
      <c r="E4488" s="116"/>
      <c r="F4488" s="88"/>
      <c r="IM4488"/>
      <c r="IN4488"/>
      <c r="IO4488"/>
      <c r="IP4488"/>
      <c r="IQ4488"/>
    </row>
    <row r="4489" s="33" customFormat="1" ht="15.75" customHeight="1" spans="1:251">
      <c r="A4489" s="151"/>
      <c r="C4489" s="121"/>
      <c r="D4489" s="116"/>
      <c r="E4489" s="116"/>
      <c r="F4489" s="88"/>
      <c r="IM4489"/>
      <c r="IN4489"/>
      <c r="IO4489"/>
      <c r="IP4489"/>
      <c r="IQ4489"/>
    </row>
    <row r="4490" s="33" customFormat="1" ht="15.75" customHeight="1" spans="1:251">
      <c r="A4490" s="151"/>
      <c r="C4490" s="121"/>
      <c r="D4490" s="116"/>
      <c r="E4490" s="116"/>
      <c r="F4490" s="88"/>
      <c r="IM4490"/>
      <c r="IN4490"/>
      <c r="IO4490"/>
      <c r="IP4490"/>
      <c r="IQ4490"/>
    </row>
    <row r="4491" s="33" customFormat="1" ht="15.75" customHeight="1" spans="1:251">
      <c r="A4491" s="151"/>
      <c r="C4491" s="121"/>
      <c r="D4491" s="116"/>
      <c r="E4491" s="116"/>
      <c r="F4491" s="88"/>
      <c r="IM4491"/>
      <c r="IN4491"/>
      <c r="IO4491"/>
      <c r="IP4491"/>
      <c r="IQ4491"/>
    </row>
    <row r="4492" s="33" customFormat="1" ht="15.75" customHeight="1" spans="1:251">
      <c r="A4492" s="151"/>
      <c r="C4492" s="121"/>
      <c r="D4492" s="116"/>
      <c r="E4492" s="116"/>
      <c r="F4492" s="88"/>
      <c r="IM4492"/>
      <c r="IN4492"/>
      <c r="IO4492"/>
      <c r="IP4492"/>
      <c r="IQ4492"/>
    </row>
    <row r="4493" s="33" customFormat="1" ht="15.75" customHeight="1" spans="1:251">
      <c r="A4493" s="151"/>
      <c r="C4493" s="121"/>
      <c r="D4493" s="116"/>
      <c r="E4493" s="116"/>
      <c r="F4493" s="88"/>
      <c r="IM4493"/>
      <c r="IN4493"/>
      <c r="IO4493"/>
      <c r="IP4493"/>
      <c r="IQ4493"/>
    </row>
    <row r="4494" s="33" customFormat="1" ht="15.75" customHeight="1" spans="1:251">
      <c r="A4494" s="151"/>
      <c r="C4494" s="121"/>
      <c r="D4494" s="116"/>
      <c r="E4494" s="116"/>
      <c r="F4494" s="88"/>
      <c r="IM4494"/>
      <c r="IN4494"/>
      <c r="IO4494"/>
      <c r="IP4494"/>
      <c r="IQ4494"/>
    </row>
    <row r="4495" s="33" customFormat="1" ht="15.75" customHeight="1" spans="1:251">
      <c r="A4495" s="151"/>
      <c r="C4495" s="121"/>
      <c r="D4495" s="116"/>
      <c r="E4495" s="116"/>
      <c r="F4495" s="88"/>
      <c r="IM4495"/>
      <c r="IN4495"/>
      <c r="IO4495"/>
      <c r="IP4495"/>
      <c r="IQ4495"/>
    </row>
    <row r="4496" s="33" customFormat="1" ht="15.75" customHeight="1" spans="1:251">
      <c r="A4496" s="151"/>
      <c r="C4496" s="121"/>
      <c r="D4496" s="116"/>
      <c r="E4496" s="116"/>
      <c r="F4496" s="88"/>
      <c r="IM4496"/>
      <c r="IN4496"/>
      <c r="IO4496"/>
      <c r="IP4496"/>
      <c r="IQ4496"/>
    </row>
    <row r="4497" s="33" customFormat="1" ht="15.75" customHeight="1" spans="1:251">
      <c r="A4497" s="151"/>
      <c r="C4497" s="121"/>
      <c r="D4497" s="116"/>
      <c r="E4497" s="116"/>
      <c r="F4497" s="88"/>
      <c r="IM4497"/>
      <c r="IN4497"/>
      <c r="IO4497"/>
      <c r="IP4497"/>
      <c r="IQ4497"/>
    </row>
    <row r="4498" s="33" customFormat="1" ht="15.75" customHeight="1" spans="1:251">
      <c r="A4498" s="151"/>
      <c r="C4498" s="121"/>
      <c r="D4498" s="116"/>
      <c r="E4498" s="116"/>
      <c r="F4498" s="88"/>
      <c r="IM4498"/>
      <c r="IN4498"/>
      <c r="IO4498"/>
      <c r="IP4498"/>
      <c r="IQ4498"/>
    </row>
    <row r="4499" s="33" customFormat="1" ht="15.75" customHeight="1" spans="1:251">
      <c r="A4499" s="151"/>
      <c r="C4499" s="121"/>
      <c r="D4499" s="116"/>
      <c r="E4499" s="116"/>
      <c r="F4499" s="88"/>
      <c r="IM4499"/>
      <c r="IN4499"/>
      <c r="IO4499"/>
      <c r="IP4499"/>
      <c r="IQ4499"/>
    </row>
    <row r="4500" s="33" customFormat="1" ht="15.75" customHeight="1" spans="1:251">
      <c r="A4500" s="151"/>
      <c r="C4500" s="121"/>
      <c r="D4500" s="116"/>
      <c r="E4500" s="116"/>
      <c r="F4500" s="88"/>
      <c r="IM4500"/>
      <c r="IN4500"/>
      <c r="IO4500"/>
      <c r="IP4500"/>
      <c r="IQ4500"/>
    </row>
    <row r="4501" s="33" customFormat="1" ht="15.75" customHeight="1" spans="1:251">
      <c r="A4501" s="151"/>
      <c r="C4501" s="121"/>
      <c r="D4501" s="116"/>
      <c r="E4501" s="116"/>
      <c r="F4501" s="88"/>
      <c r="IM4501"/>
      <c r="IN4501"/>
      <c r="IO4501"/>
      <c r="IP4501"/>
      <c r="IQ4501"/>
    </row>
    <row r="4502" s="33" customFormat="1" ht="15.75" customHeight="1" spans="1:251">
      <c r="A4502" s="151"/>
      <c r="C4502" s="121"/>
      <c r="D4502" s="116"/>
      <c r="E4502" s="116"/>
      <c r="F4502" s="88"/>
      <c r="IM4502"/>
      <c r="IN4502"/>
      <c r="IO4502"/>
      <c r="IP4502"/>
      <c r="IQ4502"/>
    </row>
    <row r="4503" s="33" customFormat="1" ht="15.75" customHeight="1" spans="1:251">
      <c r="A4503" s="151"/>
      <c r="C4503" s="121"/>
      <c r="D4503" s="116"/>
      <c r="E4503" s="116"/>
      <c r="F4503" s="88"/>
      <c r="IM4503"/>
      <c r="IN4503"/>
      <c r="IO4503"/>
      <c r="IP4503"/>
      <c r="IQ4503"/>
    </row>
    <row r="4504" s="33" customFormat="1" ht="15.75" customHeight="1" spans="1:251">
      <c r="A4504" s="151"/>
      <c r="C4504" s="121"/>
      <c r="D4504" s="116"/>
      <c r="E4504" s="116"/>
      <c r="F4504" s="88"/>
      <c r="IM4504"/>
      <c r="IN4504"/>
      <c r="IO4504"/>
      <c r="IP4504"/>
      <c r="IQ4504"/>
    </row>
    <row r="4505" s="33" customFormat="1" ht="15.75" customHeight="1" spans="1:251">
      <c r="A4505" s="151"/>
      <c r="C4505" s="121"/>
      <c r="D4505" s="116"/>
      <c r="E4505" s="116"/>
      <c r="F4505" s="88"/>
      <c r="IM4505"/>
      <c r="IN4505"/>
      <c r="IO4505"/>
      <c r="IP4505"/>
      <c r="IQ4505"/>
    </row>
    <row r="4506" s="33" customFormat="1" ht="15.75" customHeight="1" spans="1:251">
      <c r="A4506" s="151"/>
      <c r="C4506" s="121"/>
      <c r="D4506" s="116"/>
      <c r="E4506" s="116"/>
      <c r="F4506" s="88"/>
      <c r="IM4506"/>
      <c r="IN4506"/>
      <c r="IO4506"/>
      <c r="IP4506"/>
      <c r="IQ4506"/>
    </row>
    <row r="4507" s="33" customFormat="1" ht="15.75" customHeight="1" spans="1:251">
      <c r="A4507" s="151"/>
      <c r="C4507" s="121"/>
      <c r="D4507" s="116"/>
      <c r="E4507" s="116"/>
      <c r="F4507" s="88"/>
      <c r="IM4507"/>
      <c r="IN4507"/>
      <c r="IO4507"/>
      <c r="IP4507"/>
      <c r="IQ4507"/>
    </row>
    <row r="4508" s="33" customFormat="1" ht="15.75" customHeight="1" spans="1:251">
      <c r="A4508" s="151"/>
      <c r="C4508" s="121"/>
      <c r="D4508" s="116"/>
      <c r="E4508" s="116"/>
      <c r="F4508" s="88"/>
      <c r="IM4508"/>
      <c r="IN4508"/>
      <c r="IO4508"/>
      <c r="IP4508"/>
      <c r="IQ4508"/>
    </row>
    <row r="4509" s="33" customFormat="1" ht="15.75" customHeight="1" spans="1:251">
      <c r="A4509" s="151"/>
      <c r="C4509" s="121"/>
      <c r="D4509" s="116"/>
      <c r="E4509" s="116"/>
      <c r="F4509" s="88"/>
      <c r="IM4509"/>
      <c r="IN4509"/>
      <c r="IO4509"/>
      <c r="IP4509"/>
      <c r="IQ4509"/>
    </row>
    <row r="4510" s="33" customFormat="1" ht="15.75" customHeight="1" spans="1:251">
      <c r="A4510" s="151"/>
      <c r="C4510" s="121"/>
      <c r="D4510" s="116"/>
      <c r="E4510" s="116"/>
      <c r="F4510" s="88"/>
      <c r="IM4510"/>
      <c r="IN4510"/>
      <c r="IO4510"/>
      <c r="IP4510"/>
      <c r="IQ4510"/>
    </row>
    <row r="4511" s="33" customFormat="1" ht="15.75" customHeight="1" spans="1:251">
      <c r="A4511" s="151"/>
      <c r="C4511" s="121"/>
      <c r="D4511" s="116"/>
      <c r="E4511" s="116"/>
      <c r="F4511" s="88"/>
      <c r="IM4511"/>
      <c r="IN4511"/>
      <c r="IO4511"/>
      <c r="IP4511"/>
      <c r="IQ4511"/>
    </row>
    <row r="4512" s="33" customFormat="1" ht="15.75" customHeight="1" spans="1:251">
      <c r="A4512" s="151"/>
      <c r="C4512" s="121"/>
      <c r="D4512" s="116"/>
      <c r="E4512" s="116"/>
      <c r="F4512" s="88"/>
      <c r="IM4512"/>
      <c r="IN4512"/>
      <c r="IO4512"/>
      <c r="IP4512"/>
      <c r="IQ4512"/>
    </row>
    <row r="4513" s="33" customFormat="1" ht="15.75" customHeight="1" spans="1:251">
      <c r="A4513" s="151"/>
      <c r="C4513" s="121"/>
      <c r="D4513" s="116"/>
      <c r="E4513" s="116"/>
      <c r="F4513" s="88"/>
      <c r="IM4513"/>
      <c r="IN4513"/>
      <c r="IO4513"/>
      <c r="IP4513"/>
      <c r="IQ4513"/>
    </row>
    <row r="4514" s="33" customFormat="1" ht="15.75" customHeight="1" spans="1:251">
      <c r="A4514" s="151"/>
      <c r="C4514" s="121"/>
      <c r="D4514" s="116"/>
      <c r="E4514" s="116"/>
      <c r="F4514" s="88"/>
      <c r="IM4514"/>
      <c r="IN4514"/>
      <c r="IO4514"/>
      <c r="IP4514"/>
      <c r="IQ4514"/>
    </row>
    <row r="4515" s="33" customFormat="1" ht="15.75" customHeight="1" spans="1:251">
      <c r="A4515" s="151"/>
      <c r="C4515" s="121"/>
      <c r="D4515" s="116"/>
      <c r="E4515" s="116"/>
      <c r="F4515" s="88"/>
      <c r="IM4515"/>
      <c r="IN4515"/>
      <c r="IO4515"/>
      <c r="IP4515"/>
      <c r="IQ4515"/>
    </row>
    <row r="4516" s="33" customFormat="1" ht="15.75" customHeight="1" spans="1:251">
      <c r="A4516" s="151"/>
      <c r="C4516" s="121"/>
      <c r="D4516" s="116"/>
      <c r="E4516" s="116"/>
      <c r="F4516" s="88"/>
      <c r="IM4516"/>
      <c r="IN4516"/>
      <c r="IO4516"/>
      <c r="IP4516"/>
      <c r="IQ4516"/>
    </row>
    <row r="4517" s="33" customFormat="1" ht="15.75" customHeight="1" spans="1:251">
      <c r="A4517" s="151"/>
      <c r="C4517" s="121"/>
      <c r="D4517" s="116"/>
      <c r="E4517" s="116"/>
      <c r="F4517" s="88"/>
      <c r="IM4517"/>
      <c r="IN4517"/>
      <c r="IO4517"/>
      <c r="IP4517"/>
      <c r="IQ4517"/>
    </row>
    <row r="4518" s="33" customFormat="1" ht="15.75" customHeight="1" spans="1:251">
      <c r="A4518" s="151"/>
      <c r="C4518" s="121"/>
      <c r="D4518" s="116"/>
      <c r="E4518" s="116"/>
      <c r="F4518" s="88"/>
      <c r="IM4518"/>
      <c r="IN4518"/>
      <c r="IO4518"/>
      <c r="IP4518"/>
      <c r="IQ4518"/>
    </row>
    <row r="4519" s="33" customFormat="1" ht="15.75" customHeight="1" spans="1:251">
      <c r="A4519" s="151"/>
      <c r="C4519" s="121"/>
      <c r="D4519" s="116"/>
      <c r="E4519" s="116"/>
      <c r="F4519" s="88"/>
      <c r="IM4519"/>
      <c r="IN4519"/>
      <c r="IO4519"/>
      <c r="IP4519"/>
      <c r="IQ4519"/>
    </row>
    <row r="4520" s="33" customFormat="1" ht="15.75" customHeight="1" spans="1:251">
      <c r="A4520" s="151"/>
      <c r="C4520" s="121"/>
      <c r="D4520" s="116"/>
      <c r="E4520" s="116"/>
      <c r="F4520" s="88"/>
      <c r="IM4520"/>
      <c r="IN4520"/>
      <c r="IO4520"/>
      <c r="IP4520"/>
      <c r="IQ4520"/>
    </row>
    <row r="4521" s="33" customFormat="1" ht="15.75" customHeight="1" spans="1:251">
      <c r="A4521" s="151"/>
      <c r="C4521" s="121"/>
      <c r="D4521" s="116"/>
      <c r="E4521" s="116"/>
      <c r="F4521" s="88"/>
      <c r="IM4521"/>
      <c r="IN4521"/>
      <c r="IO4521"/>
      <c r="IP4521"/>
      <c r="IQ4521"/>
    </row>
    <row r="4522" s="33" customFormat="1" ht="15.75" customHeight="1" spans="1:251">
      <c r="A4522" s="151"/>
      <c r="C4522" s="121"/>
      <c r="D4522" s="116"/>
      <c r="E4522" s="116"/>
      <c r="F4522" s="88"/>
      <c r="IM4522"/>
      <c r="IN4522"/>
      <c r="IO4522"/>
      <c r="IP4522"/>
      <c r="IQ4522"/>
    </row>
    <row r="4523" s="33" customFormat="1" ht="15.75" customHeight="1" spans="1:251">
      <c r="A4523" s="151"/>
      <c r="C4523" s="121"/>
      <c r="D4523" s="116"/>
      <c r="E4523" s="116"/>
      <c r="F4523" s="88"/>
      <c r="IM4523"/>
      <c r="IN4523"/>
      <c r="IO4523"/>
      <c r="IP4523"/>
      <c r="IQ4523"/>
    </row>
    <row r="4524" s="33" customFormat="1" ht="15.75" customHeight="1" spans="1:251">
      <c r="A4524" s="151"/>
      <c r="C4524" s="121"/>
      <c r="D4524" s="116"/>
      <c r="E4524" s="116"/>
      <c r="F4524" s="88"/>
      <c r="IM4524"/>
      <c r="IN4524"/>
      <c r="IO4524"/>
      <c r="IP4524"/>
      <c r="IQ4524"/>
    </row>
    <row r="4525" s="33" customFormat="1" ht="15.75" customHeight="1" spans="1:251">
      <c r="A4525" s="151"/>
      <c r="C4525" s="121"/>
      <c r="D4525" s="116"/>
      <c r="E4525" s="116"/>
      <c r="F4525" s="88"/>
      <c r="IM4525"/>
      <c r="IN4525"/>
      <c r="IO4525"/>
      <c r="IP4525"/>
      <c r="IQ4525"/>
    </row>
    <row r="4526" s="33" customFormat="1" ht="15.75" customHeight="1" spans="1:251">
      <c r="A4526" s="151"/>
      <c r="C4526" s="121"/>
      <c r="D4526" s="116"/>
      <c r="E4526" s="116"/>
      <c r="F4526" s="88"/>
      <c r="IM4526"/>
      <c r="IN4526"/>
      <c r="IO4526"/>
      <c r="IP4526"/>
      <c r="IQ4526"/>
    </row>
    <row r="4527" s="33" customFormat="1" ht="15.75" customHeight="1" spans="1:251">
      <c r="A4527" s="151"/>
      <c r="C4527" s="121"/>
      <c r="D4527" s="116"/>
      <c r="E4527" s="116"/>
      <c r="F4527" s="88"/>
      <c r="IM4527"/>
      <c r="IN4527"/>
      <c r="IO4527"/>
      <c r="IP4527"/>
      <c r="IQ4527"/>
    </row>
    <row r="4528" s="33" customFormat="1" ht="15.75" customHeight="1" spans="1:251">
      <c r="A4528" s="151"/>
      <c r="C4528" s="121"/>
      <c r="D4528" s="116"/>
      <c r="E4528" s="116"/>
      <c r="F4528" s="88"/>
      <c r="IM4528"/>
      <c r="IN4528"/>
      <c r="IO4528"/>
      <c r="IP4528"/>
      <c r="IQ4528"/>
    </row>
    <row r="4529" s="33" customFormat="1" ht="15.75" customHeight="1" spans="1:251">
      <c r="A4529" s="151"/>
      <c r="C4529" s="121"/>
      <c r="D4529" s="116"/>
      <c r="E4529" s="116"/>
      <c r="F4529" s="88"/>
      <c r="IM4529"/>
      <c r="IN4529"/>
      <c r="IO4529"/>
      <c r="IP4529"/>
      <c r="IQ4529"/>
    </row>
    <row r="4530" s="33" customFormat="1" ht="15.75" customHeight="1" spans="1:251">
      <c r="A4530" s="151"/>
      <c r="C4530" s="121"/>
      <c r="D4530" s="116"/>
      <c r="E4530" s="116"/>
      <c r="F4530" s="88"/>
      <c r="IM4530"/>
      <c r="IN4530"/>
      <c r="IO4530"/>
      <c r="IP4530"/>
      <c r="IQ4530"/>
    </row>
    <row r="4531" s="33" customFormat="1" ht="15.75" customHeight="1" spans="1:251">
      <c r="A4531" s="151"/>
      <c r="C4531" s="121"/>
      <c r="D4531" s="116"/>
      <c r="E4531" s="116"/>
      <c r="F4531" s="88"/>
      <c r="IM4531"/>
      <c r="IN4531"/>
      <c r="IO4531"/>
      <c r="IP4531"/>
      <c r="IQ4531"/>
    </row>
    <row r="4532" s="33" customFormat="1" ht="15.75" customHeight="1" spans="1:251">
      <c r="A4532" s="151"/>
      <c r="C4532" s="121"/>
      <c r="D4532" s="116"/>
      <c r="E4532" s="116"/>
      <c r="F4532" s="88"/>
      <c r="IM4532"/>
      <c r="IN4532"/>
      <c r="IO4532"/>
      <c r="IP4532"/>
      <c r="IQ4532"/>
    </row>
    <row r="4533" s="33" customFormat="1" ht="15.75" customHeight="1" spans="1:251">
      <c r="A4533" s="151"/>
      <c r="C4533" s="121"/>
      <c r="D4533" s="116"/>
      <c r="E4533" s="116"/>
      <c r="F4533" s="88"/>
      <c r="IM4533"/>
      <c r="IN4533"/>
      <c r="IO4533"/>
      <c r="IP4533"/>
      <c r="IQ4533"/>
    </row>
    <row r="4534" s="33" customFormat="1" ht="15.75" customHeight="1" spans="1:251">
      <c r="A4534" s="151"/>
      <c r="C4534" s="121"/>
      <c r="D4534" s="116"/>
      <c r="E4534" s="116"/>
      <c r="F4534" s="88"/>
      <c r="IM4534"/>
      <c r="IN4534"/>
      <c r="IO4534"/>
      <c r="IP4534"/>
      <c r="IQ4534"/>
    </row>
    <row r="4535" s="33" customFormat="1" ht="15.75" customHeight="1" spans="1:251">
      <c r="A4535" s="151"/>
      <c r="C4535" s="121"/>
      <c r="D4535" s="116"/>
      <c r="E4535" s="116"/>
      <c r="F4535" s="88"/>
      <c r="IM4535"/>
      <c r="IN4535"/>
      <c r="IO4535"/>
      <c r="IP4535"/>
      <c r="IQ4535"/>
    </row>
    <row r="4536" s="33" customFormat="1" ht="15.75" customHeight="1" spans="1:251">
      <c r="A4536" s="151"/>
      <c r="C4536" s="121"/>
      <c r="D4536" s="116"/>
      <c r="E4536" s="116"/>
      <c r="F4536" s="88"/>
      <c r="IM4536"/>
      <c r="IN4536"/>
      <c r="IO4536"/>
      <c r="IP4536"/>
      <c r="IQ4536"/>
    </row>
    <row r="4537" s="33" customFormat="1" ht="15.75" customHeight="1" spans="1:251">
      <c r="A4537" s="151"/>
      <c r="C4537" s="121"/>
      <c r="D4537" s="116"/>
      <c r="E4537" s="116"/>
      <c r="F4537" s="88"/>
      <c r="IM4537"/>
      <c r="IN4537"/>
      <c r="IO4537"/>
      <c r="IP4537"/>
      <c r="IQ4537"/>
    </row>
    <row r="4538" s="33" customFormat="1" ht="15.75" customHeight="1" spans="1:251">
      <c r="A4538" s="151"/>
      <c r="C4538" s="121"/>
      <c r="D4538" s="116"/>
      <c r="E4538" s="116"/>
      <c r="F4538" s="88"/>
      <c r="IM4538"/>
      <c r="IN4538"/>
      <c r="IO4538"/>
      <c r="IP4538"/>
      <c r="IQ4538"/>
    </row>
    <row r="4539" s="33" customFormat="1" ht="15.75" customHeight="1" spans="1:251">
      <c r="A4539" s="151"/>
      <c r="C4539" s="121"/>
      <c r="D4539" s="116"/>
      <c r="E4539" s="116"/>
      <c r="F4539" s="88"/>
      <c r="IM4539"/>
      <c r="IN4539"/>
      <c r="IO4539"/>
      <c r="IP4539"/>
      <c r="IQ4539"/>
    </row>
    <row r="4540" s="33" customFormat="1" ht="15.75" customHeight="1" spans="1:251">
      <c r="A4540" s="151"/>
      <c r="C4540" s="121"/>
      <c r="D4540" s="116"/>
      <c r="E4540" s="116"/>
      <c r="F4540" s="88"/>
      <c r="IM4540"/>
      <c r="IN4540"/>
      <c r="IO4540"/>
      <c r="IP4540"/>
      <c r="IQ4540"/>
    </row>
    <row r="4541" s="33" customFormat="1" ht="15.75" customHeight="1" spans="1:251">
      <c r="A4541" s="151"/>
      <c r="C4541" s="121"/>
      <c r="D4541" s="116"/>
      <c r="E4541" s="116"/>
      <c r="F4541" s="88"/>
      <c r="IM4541"/>
      <c r="IN4541"/>
      <c r="IO4541"/>
      <c r="IP4541"/>
      <c r="IQ4541"/>
    </row>
    <row r="4542" s="33" customFormat="1" ht="15.75" customHeight="1" spans="1:251">
      <c r="A4542" s="151"/>
      <c r="C4542" s="121"/>
      <c r="D4542" s="116"/>
      <c r="E4542" s="116"/>
      <c r="F4542" s="88"/>
      <c r="IM4542"/>
      <c r="IN4542"/>
      <c r="IO4542"/>
      <c r="IP4542"/>
      <c r="IQ4542"/>
    </row>
    <row r="4543" s="33" customFormat="1" ht="15.75" customHeight="1" spans="1:251">
      <c r="A4543" s="151"/>
      <c r="C4543" s="121"/>
      <c r="D4543" s="116"/>
      <c r="E4543" s="116"/>
      <c r="F4543" s="88"/>
      <c r="IM4543"/>
      <c r="IN4543"/>
      <c r="IO4543"/>
      <c r="IP4543"/>
      <c r="IQ4543"/>
    </row>
    <row r="4544" s="33" customFormat="1" ht="15.75" customHeight="1" spans="1:251">
      <c r="A4544" s="151"/>
      <c r="C4544" s="121"/>
      <c r="D4544" s="116"/>
      <c r="E4544" s="116"/>
      <c r="F4544" s="88"/>
      <c r="IM4544"/>
      <c r="IN4544"/>
      <c r="IO4544"/>
      <c r="IP4544"/>
      <c r="IQ4544"/>
    </row>
    <row r="4545" s="33" customFormat="1" ht="15.75" customHeight="1" spans="1:251">
      <c r="A4545" s="151"/>
      <c r="C4545" s="121"/>
      <c r="D4545" s="116"/>
      <c r="E4545" s="116"/>
      <c r="F4545" s="88"/>
      <c r="IM4545"/>
      <c r="IN4545"/>
      <c r="IO4545"/>
      <c r="IP4545"/>
      <c r="IQ4545"/>
    </row>
    <row r="4546" s="33" customFormat="1" ht="15.75" customHeight="1" spans="1:251">
      <c r="A4546" s="151"/>
      <c r="C4546" s="121"/>
      <c r="D4546" s="116"/>
      <c r="E4546" s="116"/>
      <c r="F4546" s="88"/>
      <c r="IM4546"/>
      <c r="IN4546"/>
      <c r="IO4546"/>
      <c r="IP4546"/>
      <c r="IQ4546"/>
    </row>
    <row r="4547" s="33" customFormat="1" ht="15.75" customHeight="1" spans="1:251">
      <c r="A4547" s="151"/>
      <c r="C4547" s="121"/>
      <c r="D4547" s="116"/>
      <c r="E4547" s="116"/>
      <c r="F4547" s="88"/>
      <c r="IM4547"/>
      <c r="IN4547"/>
      <c r="IO4547"/>
      <c r="IP4547"/>
      <c r="IQ4547"/>
    </row>
    <row r="4548" s="33" customFormat="1" ht="15.75" customHeight="1" spans="1:251">
      <c r="A4548" s="151"/>
      <c r="C4548" s="121"/>
      <c r="D4548" s="116"/>
      <c r="E4548" s="116"/>
      <c r="F4548" s="88"/>
      <c r="IM4548"/>
      <c r="IN4548"/>
      <c r="IO4548"/>
      <c r="IP4548"/>
      <c r="IQ4548"/>
    </row>
    <row r="4549" s="33" customFormat="1" ht="15.75" customHeight="1" spans="1:251">
      <c r="A4549" s="151"/>
      <c r="C4549" s="121"/>
      <c r="D4549" s="116"/>
      <c r="E4549" s="116"/>
      <c r="F4549" s="88"/>
      <c r="IM4549"/>
      <c r="IN4549"/>
      <c r="IO4549"/>
      <c r="IP4549"/>
      <c r="IQ4549"/>
    </row>
    <row r="4550" s="33" customFormat="1" ht="15.75" customHeight="1" spans="1:251">
      <c r="A4550" s="151"/>
      <c r="C4550" s="121"/>
      <c r="D4550" s="116"/>
      <c r="E4550" s="116"/>
      <c r="F4550" s="88"/>
      <c r="IM4550"/>
      <c r="IN4550"/>
      <c r="IO4550"/>
      <c r="IP4550"/>
      <c r="IQ4550"/>
    </row>
    <row r="4551" s="33" customFormat="1" ht="15.75" customHeight="1" spans="1:251">
      <c r="A4551" s="151"/>
      <c r="C4551" s="121"/>
      <c r="D4551" s="116"/>
      <c r="E4551" s="116"/>
      <c r="F4551" s="88"/>
      <c r="IM4551"/>
      <c r="IN4551"/>
      <c r="IO4551"/>
      <c r="IP4551"/>
      <c r="IQ4551"/>
    </row>
    <row r="4552" s="33" customFormat="1" ht="15.75" customHeight="1" spans="1:251">
      <c r="A4552" s="151"/>
      <c r="C4552" s="121"/>
      <c r="D4552" s="116"/>
      <c r="E4552" s="116"/>
      <c r="F4552" s="88"/>
      <c r="IM4552"/>
      <c r="IN4552"/>
      <c r="IO4552"/>
      <c r="IP4552"/>
      <c r="IQ4552"/>
    </row>
    <row r="4553" s="33" customFormat="1" ht="15.75" customHeight="1" spans="1:251">
      <c r="A4553" s="151"/>
      <c r="C4553" s="121"/>
      <c r="D4553" s="116"/>
      <c r="E4553" s="116"/>
      <c r="F4553" s="88"/>
      <c r="IM4553"/>
      <c r="IN4553"/>
      <c r="IO4553"/>
      <c r="IP4553"/>
      <c r="IQ4553"/>
    </row>
    <row r="4554" s="33" customFormat="1" ht="15.75" customHeight="1" spans="1:251">
      <c r="A4554" s="151"/>
      <c r="C4554" s="121"/>
      <c r="D4554" s="116"/>
      <c r="E4554" s="116"/>
      <c r="F4554" s="88"/>
      <c r="IM4554"/>
      <c r="IN4554"/>
      <c r="IO4554"/>
      <c r="IP4554"/>
      <c r="IQ4554"/>
    </row>
    <row r="4555" s="33" customFormat="1" ht="15.75" customHeight="1" spans="1:251">
      <c r="A4555" s="151"/>
      <c r="C4555" s="121"/>
      <c r="D4555" s="116"/>
      <c r="E4555" s="116"/>
      <c r="F4555" s="88"/>
      <c r="IM4555"/>
      <c r="IN4555"/>
      <c r="IO4555"/>
      <c r="IP4555"/>
      <c r="IQ4555"/>
    </row>
    <row r="4556" s="33" customFormat="1" ht="15.75" customHeight="1" spans="1:251">
      <c r="A4556" s="151"/>
      <c r="C4556" s="121"/>
      <c r="D4556" s="116"/>
      <c r="E4556" s="116"/>
      <c r="F4556" s="88"/>
      <c r="IM4556"/>
      <c r="IN4556"/>
      <c r="IO4556"/>
      <c r="IP4556"/>
      <c r="IQ4556"/>
    </row>
    <row r="4557" s="33" customFormat="1" ht="15.75" customHeight="1" spans="1:251">
      <c r="A4557" s="151"/>
      <c r="C4557" s="121"/>
      <c r="D4557" s="116"/>
      <c r="E4557" s="116"/>
      <c r="F4557" s="88"/>
      <c r="IM4557"/>
      <c r="IN4557"/>
      <c r="IO4557"/>
      <c r="IP4557"/>
      <c r="IQ4557"/>
    </row>
    <row r="4558" s="33" customFormat="1" ht="15.75" customHeight="1" spans="1:251">
      <c r="A4558" s="151"/>
      <c r="C4558" s="121"/>
      <c r="D4558" s="116"/>
      <c r="E4558" s="116"/>
      <c r="F4558" s="88"/>
      <c r="IM4558"/>
      <c r="IN4558"/>
      <c r="IO4558"/>
      <c r="IP4558"/>
      <c r="IQ4558"/>
    </row>
    <row r="4559" s="33" customFormat="1" ht="15.75" customHeight="1" spans="1:251">
      <c r="A4559" s="151"/>
      <c r="C4559" s="121"/>
      <c r="D4559" s="116"/>
      <c r="E4559" s="116"/>
      <c r="F4559" s="88"/>
      <c r="IM4559"/>
      <c r="IN4559"/>
      <c r="IO4559"/>
      <c r="IP4559"/>
      <c r="IQ4559"/>
    </row>
    <row r="4560" s="33" customFormat="1" ht="15.75" customHeight="1" spans="1:251">
      <c r="A4560" s="151"/>
      <c r="C4560" s="121"/>
      <c r="D4560" s="116"/>
      <c r="E4560" s="116"/>
      <c r="F4560" s="88"/>
      <c r="IM4560"/>
      <c r="IN4560"/>
      <c r="IO4560"/>
      <c r="IP4560"/>
      <c r="IQ4560"/>
    </row>
    <row r="4561" s="33" customFormat="1" ht="15.75" customHeight="1" spans="1:251">
      <c r="A4561" s="151"/>
      <c r="C4561" s="121"/>
      <c r="D4561" s="116"/>
      <c r="E4561" s="116"/>
      <c r="F4561" s="88"/>
      <c r="IM4561"/>
      <c r="IN4561"/>
      <c r="IO4561"/>
      <c r="IP4561"/>
      <c r="IQ4561"/>
    </row>
    <row r="4562" s="33" customFormat="1" ht="15.75" customHeight="1" spans="1:251">
      <c r="A4562" s="151"/>
      <c r="C4562" s="121"/>
      <c r="D4562" s="116"/>
      <c r="E4562" s="116"/>
      <c r="F4562" s="88"/>
      <c r="IM4562"/>
      <c r="IN4562"/>
      <c r="IO4562"/>
      <c r="IP4562"/>
      <c r="IQ4562"/>
    </row>
    <row r="4563" s="33" customFormat="1" ht="15.75" customHeight="1" spans="1:251">
      <c r="A4563" s="151"/>
      <c r="C4563" s="121"/>
      <c r="D4563" s="116"/>
      <c r="E4563" s="116"/>
      <c r="F4563" s="88"/>
      <c r="IM4563"/>
      <c r="IN4563"/>
      <c r="IO4563"/>
      <c r="IP4563"/>
      <c r="IQ4563"/>
    </row>
    <row r="4564" s="33" customFormat="1" ht="15.75" customHeight="1" spans="1:251">
      <c r="A4564" s="151"/>
      <c r="C4564" s="121"/>
      <c r="D4564" s="116"/>
      <c r="E4564" s="116"/>
      <c r="F4564" s="88"/>
      <c r="IM4564"/>
      <c r="IN4564"/>
      <c r="IO4564"/>
      <c r="IP4564"/>
      <c r="IQ4564"/>
    </row>
    <row r="4565" s="33" customFormat="1" ht="15.75" customHeight="1" spans="1:251">
      <c r="A4565" s="151"/>
      <c r="C4565" s="121"/>
      <c r="D4565" s="116"/>
      <c r="E4565" s="116"/>
      <c r="F4565" s="88"/>
      <c r="IM4565"/>
      <c r="IN4565"/>
      <c r="IO4565"/>
      <c r="IP4565"/>
      <c r="IQ4565"/>
    </row>
    <row r="4566" s="33" customFormat="1" ht="15.75" customHeight="1" spans="1:251">
      <c r="A4566" s="151"/>
      <c r="C4566" s="121"/>
      <c r="D4566" s="116"/>
      <c r="E4566" s="116"/>
      <c r="F4566" s="88"/>
      <c r="IM4566"/>
      <c r="IN4566"/>
      <c r="IO4566"/>
      <c r="IP4566"/>
      <c r="IQ4566"/>
    </row>
    <row r="4567" s="33" customFormat="1" ht="15.75" customHeight="1" spans="1:251">
      <c r="A4567" s="151"/>
      <c r="C4567" s="121"/>
      <c r="D4567" s="116"/>
      <c r="E4567" s="116"/>
      <c r="F4567" s="88"/>
      <c r="IM4567"/>
      <c r="IN4567"/>
      <c r="IO4567"/>
      <c r="IP4567"/>
      <c r="IQ4567"/>
    </row>
    <row r="4568" s="33" customFormat="1" ht="15.75" customHeight="1" spans="1:251">
      <c r="A4568" s="151"/>
      <c r="C4568" s="121"/>
      <c r="D4568" s="116"/>
      <c r="E4568" s="116"/>
      <c r="F4568" s="88"/>
      <c r="IM4568"/>
      <c r="IN4568"/>
      <c r="IO4568"/>
      <c r="IP4568"/>
      <c r="IQ4568"/>
    </row>
    <row r="4569" s="33" customFormat="1" ht="15.75" customHeight="1" spans="1:251">
      <c r="A4569" s="151"/>
      <c r="C4569" s="121"/>
      <c r="D4569" s="116"/>
      <c r="E4569" s="116"/>
      <c r="F4569" s="88"/>
      <c r="IM4569"/>
      <c r="IN4569"/>
      <c r="IO4569"/>
      <c r="IP4569"/>
      <c r="IQ4569"/>
    </row>
    <row r="4570" s="33" customFormat="1" ht="15.75" customHeight="1" spans="1:251">
      <c r="A4570" s="151"/>
      <c r="C4570" s="121"/>
      <c r="D4570" s="116"/>
      <c r="E4570" s="116"/>
      <c r="F4570" s="88"/>
      <c r="IM4570"/>
      <c r="IN4570"/>
      <c r="IO4570"/>
      <c r="IP4570"/>
      <c r="IQ4570"/>
    </row>
    <row r="4571" s="33" customFormat="1" ht="15.75" customHeight="1" spans="1:251">
      <c r="A4571" s="151"/>
      <c r="C4571" s="121"/>
      <c r="D4571" s="116"/>
      <c r="E4571" s="116"/>
      <c r="F4571" s="88"/>
      <c r="IM4571"/>
      <c r="IN4571"/>
      <c r="IO4571"/>
      <c r="IP4571"/>
      <c r="IQ4571"/>
    </row>
    <row r="4572" s="33" customFormat="1" ht="15.75" customHeight="1" spans="1:251">
      <c r="A4572" s="151"/>
      <c r="C4572" s="121"/>
      <c r="D4572" s="116"/>
      <c r="E4572" s="116"/>
      <c r="F4572" s="88"/>
      <c r="IM4572"/>
      <c r="IN4572"/>
      <c r="IO4572"/>
      <c r="IP4572"/>
      <c r="IQ4572"/>
    </row>
    <row r="4573" s="33" customFormat="1" ht="15.75" customHeight="1" spans="1:251">
      <c r="A4573" s="151"/>
      <c r="C4573" s="121"/>
      <c r="D4573" s="116"/>
      <c r="E4573" s="116"/>
      <c r="F4573" s="88"/>
      <c r="IM4573"/>
      <c r="IN4573"/>
      <c r="IO4573"/>
      <c r="IP4573"/>
      <c r="IQ4573"/>
    </row>
    <row r="4574" s="33" customFormat="1" ht="15.75" customHeight="1" spans="1:251">
      <c r="A4574" s="151"/>
      <c r="C4574" s="121"/>
      <c r="D4574" s="116"/>
      <c r="E4574" s="116"/>
      <c r="F4574" s="88"/>
      <c r="IM4574"/>
      <c r="IN4574"/>
      <c r="IO4574"/>
      <c r="IP4574"/>
      <c r="IQ4574"/>
    </row>
    <row r="4575" s="33" customFormat="1" ht="15.75" customHeight="1" spans="1:251">
      <c r="A4575" s="151"/>
      <c r="C4575" s="121"/>
      <c r="D4575" s="116"/>
      <c r="E4575" s="116"/>
      <c r="F4575" s="88"/>
      <c r="IM4575"/>
      <c r="IN4575"/>
      <c r="IO4575"/>
      <c r="IP4575"/>
      <c r="IQ4575"/>
    </row>
    <row r="4576" s="33" customFormat="1" ht="15.75" customHeight="1" spans="1:251">
      <c r="A4576" s="151"/>
      <c r="C4576" s="121"/>
      <c r="D4576" s="116"/>
      <c r="E4576" s="116"/>
      <c r="F4576" s="88"/>
      <c r="IM4576"/>
      <c r="IN4576"/>
      <c r="IO4576"/>
      <c r="IP4576"/>
      <c r="IQ4576"/>
    </row>
    <row r="4577" s="33" customFormat="1" ht="15.75" customHeight="1" spans="1:251">
      <c r="A4577" s="151"/>
      <c r="C4577" s="121"/>
      <c r="D4577" s="116"/>
      <c r="E4577" s="116"/>
      <c r="F4577" s="88"/>
      <c r="IM4577"/>
      <c r="IN4577"/>
      <c r="IO4577"/>
      <c r="IP4577"/>
      <c r="IQ4577"/>
    </row>
    <row r="4578" s="33" customFormat="1" ht="15.75" customHeight="1" spans="1:251">
      <c r="A4578" s="151"/>
      <c r="C4578" s="121"/>
      <c r="D4578" s="116"/>
      <c r="E4578" s="116"/>
      <c r="F4578" s="88"/>
      <c r="IM4578"/>
      <c r="IN4578"/>
      <c r="IO4578"/>
      <c r="IP4578"/>
      <c r="IQ4578"/>
    </row>
    <row r="4579" s="33" customFormat="1" ht="15.75" customHeight="1" spans="1:251">
      <c r="A4579" s="151"/>
      <c r="C4579" s="121"/>
      <c r="D4579" s="116"/>
      <c r="E4579" s="116"/>
      <c r="F4579" s="88"/>
      <c r="IM4579"/>
      <c r="IN4579"/>
      <c r="IO4579"/>
      <c r="IP4579"/>
      <c r="IQ4579"/>
    </row>
    <row r="4580" s="33" customFormat="1" ht="15.75" customHeight="1" spans="1:251">
      <c r="A4580" s="151"/>
      <c r="C4580" s="121"/>
      <c r="D4580" s="116"/>
      <c r="E4580" s="116"/>
      <c r="F4580" s="88"/>
      <c r="IM4580"/>
      <c r="IN4580"/>
      <c r="IO4580"/>
      <c r="IP4580"/>
      <c r="IQ4580"/>
    </row>
    <row r="4581" s="33" customFormat="1" ht="15.75" customHeight="1" spans="1:251">
      <c r="A4581" s="151"/>
      <c r="C4581" s="121"/>
      <c r="D4581" s="116"/>
      <c r="E4581" s="116"/>
      <c r="F4581" s="88"/>
      <c r="IM4581"/>
      <c r="IN4581"/>
      <c r="IO4581"/>
      <c r="IP4581"/>
      <c r="IQ4581"/>
    </row>
    <row r="4582" s="33" customFormat="1" ht="15.75" customHeight="1" spans="1:251">
      <c r="A4582" s="151"/>
      <c r="C4582" s="121"/>
      <c r="D4582" s="116"/>
      <c r="E4582" s="116"/>
      <c r="F4582" s="88"/>
      <c r="IM4582"/>
      <c r="IN4582"/>
      <c r="IO4582"/>
      <c r="IP4582"/>
      <c r="IQ4582"/>
    </row>
    <row r="4583" s="33" customFormat="1" ht="15.75" customHeight="1" spans="1:251">
      <c r="A4583" s="151"/>
      <c r="C4583" s="121"/>
      <c r="D4583" s="116"/>
      <c r="E4583" s="116"/>
      <c r="F4583" s="88"/>
      <c r="IM4583"/>
      <c r="IN4583"/>
      <c r="IO4583"/>
      <c r="IP4583"/>
      <c r="IQ4583"/>
    </row>
    <row r="4584" s="33" customFormat="1" ht="15.75" customHeight="1" spans="1:251">
      <c r="A4584" s="151"/>
      <c r="C4584" s="121"/>
      <c r="D4584" s="116"/>
      <c r="E4584" s="116"/>
      <c r="F4584" s="88"/>
      <c r="IM4584"/>
      <c r="IN4584"/>
      <c r="IO4584"/>
      <c r="IP4584"/>
      <c r="IQ4584"/>
    </row>
    <row r="4585" s="33" customFormat="1" ht="15.75" customHeight="1" spans="1:251">
      <c r="A4585" s="151"/>
      <c r="C4585" s="121"/>
      <c r="D4585" s="116"/>
      <c r="E4585" s="116"/>
      <c r="F4585" s="88"/>
      <c r="IM4585"/>
      <c r="IN4585"/>
      <c r="IO4585"/>
      <c r="IP4585"/>
      <c r="IQ4585"/>
    </row>
    <row r="4586" s="33" customFormat="1" ht="15.75" customHeight="1" spans="1:251">
      <c r="A4586" s="151"/>
      <c r="C4586" s="121"/>
      <c r="D4586" s="116"/>
      <c r="E4586" s="116"/>
      <c r="F4586" s="88"/>
      <c r="IM4586"/>
      <c r="IN4586"/>
      <c r="IO4586"/>
      <c r="IP4586"/>
      <c r="IQ4586"/>
    </row>
    <row r="4587" s="33" customFormat="1" ht="15.75" customHeight="1" spans="1:251">
      <c r="A4587" s="151"/>
      <c r="C4587" s="121"/>
      <c r="D4587" s="116"/>
      <c r="E4587" s="116"/>
      <c r="F4587" s="88"/>
      <c r="IM4587"/>
      <c r="IN4587"/>
      <c r="IO4587"/>
      <c r="IP4587"/>
      <c r="IQ4587"/>
    </row>
    <row r="4588" s="33" customFormat="1" ht="15.75" customHeight="1" spans="1:251">
      <c r="A4588" s="151"/>
      <c r="C4588" s="121"/>
      <c r="D4588" s="116"/>
      <c r="E4588" s="116"/>
      <c r="F4588" s="88"/>
      <c r="IM4588"/>
      <c r="IN4588"/>
      <c r="IO4588"/>
      <c r="IP4588"/>
      <c r="IQ4588"/>
    </row>
    <row r="4589" s="33" customFormat="1" ht="15.75" customHeight="1" spans="1:251">
      <c r="A4589" s="151"/>
      <c r="C4589" s="121"/>
      <c r="D4589" s="116"/>
      <c r="E4589" s="116"/>
      <c r="F4589" s="88"/>
      <c r="IM4589"/>
      <c r="IN4589"/>
      <c r="IO4589"/>
      <c r="IP4589"/>
      <c r="IQ4589"/>
    </row>
    <row r="4590" s="33" customFormat="1" ht="15.75" customHeight="1" spans="1:251">
      <c r="A4590" s="151"/>
      <c r="C4590" s="121"/>
      <c r="D4590" s="116"/>
      <c r="E4590" s="116"/>
      <c r="F4590" s="88"/>
      <c r="IM4590"/>
      <c r="IN4590"/>
      <c r="IO4590"/>
      <c r="IP4590"/>
      <c r="IQ4590"/>
    </row>
    <row r="4591" s="33" customFormat="1" ht="15.75" customHeight="1" spans="1:251">
      <c r="A4591" s="151"/>
      <c r="C4591" s="121"/>
      <c r="D4591" s="116"/>
      <c r="E4591" s="116"/>
      <c r="F4591" s="88"/>
      <c r="IM4591"/>
      <c r="IN4591"/>
      <c r="IO4591"/>
      <c r="IP4591"/>
      <c r="IQ4591"/>
    </row>
    <row r="4592" s="33" customFormat="1" ht="15.75" customHeight="1" spans="1:251">
      <c r="A4592" s="151"/>
      <c r="C4592" s="121"/>
      <c r="D4592" s="116"/>
      <c r="E4592" s="116"/>
      <c r="F4592" s="88"/>
      <c r="IM4592"/>
      <c r="IN4592"/>
      <c r="IO4592"/>
      <c r="IP4592"/>
      <c r="IQ4592"/>
    </row>
    <row r="4593" s="33" customFormat="1" ht="15.75" customHeight="1" spans="1:251">
      <c r="A4593" s="151"/>
      <c r="C4593" s="121"/>
      <c r="D4593" s="116"/>
      <c r="E4593" s="116"/>
      <c r="F4593" s="88"/>
      <c r="IM4593"/>
      <c r="IN4593"/>
      <c r="IO4593"/>
      <c r="IP4593"/>
      <c r="IQ4593"/>
    </row>
    <row r="4594" s="33" customFormat="1" ht="15.75" customHeight="1" spans="1:251">
      <c r="A4594" s="151"/>
      <c r="C4594" s="121"/>
      <c r="D4594" s="116"/>
      <c r="E4594" s="116"/>
      <c r="F4594" s="88"/>
      <c r="IM4594"/>
      <c r="IN4594"/>
      <c r="IO4594"/>
      <c r="IP4594"/>
      <c r="IQ4594"/>
    </row>
    <row r="4595" s="33" customFormat="1" ht="15.75" customHeight="1" spans="1:251">
      <c r="A4595" s="151"/>
      <c r="C4595" s="121"/>
      <c r="D4595" s="116"/>
      <c r="E4595" s="116"/>
      <c r="F4595" s="88"/>
      <c r="IM4595"/>
      <c r="IN4595"/>
      <c r="IO4595"/>
      <c r="IP4595"/>
      <c r="IQ4595"/>
    </row>
    <row r="4596" s="33" customFormat="1" ht="15.75" customHeight="1" spans="1:251">
      <c r="A4596" s="151"/>
      <c r="C4596" s="121"/>
      <c r="D4596" s="116"/>
      <c r="E4596" s="116"/>
      <c r="F4596" s="88"/>
      <c r="IM4596"/>
      <c r="IN4596"/>
      <c r="IO4596"/>
      <c r="IP4596"/>
      <c r="IQ4596"/>
    </row>
    <row r="4597" s="33" customFormat="1" ht="15.75" customHeight="1" spans="1:251">
      <c r="A4597" s="151"/>
      <c r="C4597" s="121"/>
      <c r="D4597" s="116"/>
      <c r="E4597" s="116"/>
      <c r="F4597" s="88"/>
      <c r="IM4597"/>
      <c r="IN4597"/>
      <c r="IO4597"/>
      <c r="IP4597"/>
      <c r="IQ4597"/>
    </row>
    <row r="4598" s="33" customFormat="1" ht="15.75" customHeight="1" spans="1:251">
      <c r="A4598" s="151"/>
      <c r="C4598" s="121"/>
      <c r="D4598" s="116"/>
      <c r="E4598" s="116"/>
      <c r="F4598" s="88"/>
      <c r="IM4598"/>
      <c r="IN4598"/>
      <c r="IO4598"/>
      <c r="IP4598"/>
      <c r="IQ4598"/>
    </row>
    <row r="4599" s="33" customFormat="1" ht="15.75" customHeight="1" spans="1:251">
      <c r="A4599" s="151"/>
      <c r="C4599" s="121"/>
      <c r="D4599" s="116"/>
      <c r="E4599" s="116"/>
      <c r="F4599" s="88"/>
      <c r="IM4599"/>
      <c r="IN4599"/>
      <c r="IO4599"/>
      <c r="IP4599"/>
      <c r="IQ4599"/>
    </row>
    <row r="4600" s="33" customFormat="1" ht="15.75" customHeight="1" spans="1:251">
      <c r="A4600" s="151"/>
      <c r="C4600" s="121"/>
      <c r="D4600" s="116"/>
      <c r="E4600" s="116"/>
      <c r="F4600" s="88"/>
      <c r="IM4600"/>
      <c r="IN4600"/>
      <c r="IO4600"/>
      <c r="IP4600"/>
      <c r="IQ4600"/>
    </row>
    <row r="4601" s="33" customFormat="1" ht="15.75" customHeight="1" spans="1:251">
      <c r="A4601" s="151"/>
      <c r="C4601" s="121"/>
      <c r="D4601" s="116"/>
      <c r="E4601" s="116"/>
      <c r="F4601" s="88"/>
      <c r="IM4601"/>
      <c r="IN4601"/>
      <c r="IO4601"/>
      <c r="IP4601"/>
      <c r="IQ4601"/>
    </row>
    <row r="4602" s="33" customFormat="1" ht="15.75" customHeight="1" spans="1:251">
      <c r="A4602" s="151"/>
      <c r="C4602" s="121"/>
      <c r="D4602" s="116"/>
      <c r="E4602" s="116"/>
      <c r="F4602" s="88"/>
      <c r="IM4602"/>
      <c r="IN4602"/>
      <c r="IO4602"/>
      <c r="IP4602"/>
      <c r="IQ4602"/>
    </row>
    <row r="4603" s="33" customFormat="1" ht="15.75" customHeight="1" spans="1:251">
      <c r="A4603" s="151"/>
      <c r="C4603" s="121"/>
      <c r="D4603" s="116"/>
      <c r="E4603" s="116"/>
      <c r="F4603" s="88"/>
      <c r="IM4603"/>
      <c r="IN4603"/>
      <c r="IO4603"/>
      <c r="IP4603"/>
      <c r="IQ4603"/>
    </row>
    <row r="4604" s="33" customFormat="1" ht="15.75" customHeight="1" spans="1:251">
      <c r="A4604" s="151"/>
      <c r="C4604" s="121"/>
      <c r="D4604" s="116"/>
      <c r="E4604" s="116"/>
      <c r="F4604" s="88"/>
      <c r="IM4604"/>
      <c r="IN4604"/>
      <c r="IO4604"/>
      <c r="IP4604"/>
      <c r="IQ4604"/>
    </row>
    <row r="4605" s="33" customFormat="1" ht="15.75" customHeight="1" spans="1:251">
      <c r="A4605" s="151"/>
      <c r="C4605" s="121"/>
      <c r="D4605" s="116"/>
      <c r="E4605" s="116"/>
      <c r="F4605" s="88"/>
      <c r="IM4605"/>
      <c r="IN4605"/>
      <c r="IO4605"/>
      <c r="IP4605"/>
      <c r="IQ4605"/>
    </row>
    <row r="4606" s="33" customFormat="1" ht="15.75" customHeight="1" spans="1:251">
      <c r="A4606" s="151"/>
      <c r="C4606" s="121"/>
      <c r="D4606" s="116"/>
      <c r="E4606" s="116"/>
      <c r="F4606" s="88"/>
      <c r="IM4606"/>
      <c r="IN4606"/>
      <c r="IO4606"/>
      <c r="IP4606"/>
      <c r="IQ4606"/>
    </row>
    <row r="4607" s="33" customFormat="1" ht="15.75" customHeight="1" spans="1:251">
      <c r="A4607" s="151"/>
      <c r="C4607" s="121"/>
      <c r="D4607" s="116"/>
      <c r="E4607" s="116"/>
      <c r="F4607" s="88"/>
      <c r="IM4607"/>
      <c r="IN4607"/>
      <c r="IO4607"/>
      <c r="IP4607"/>
      <c r="IQ4607"/>
    </row>
    <row r="4608" s="33" customFormat="1" ht="15.75" customHeight="1" spans="1:251">
      <c r="A4608" s="151"/>
      <c r="C4608" s="121"/>
      <c r="D4608" s="116"/>
      <c r="E4608" s="116"/>
      <c r="F4608" s="88"/>
      <c r="IM4608"/>
      <c r="IN4608"/>
      <c r="IO4608"/>
      <c r="IP4608"/>
      <c r="IQ4608"/>
    </row>
    <row r="4609" s="33" customFormat="1" ht="15.75" customHeight="1" spans="1:251">
      <c r="A4609" s="151"/>
      <c r="C4609" s="121"/>
      <c r="D4609" s="116"/>
      <c r="E4609" s="116"/>
      <c r="F4609" s="88"/>
      <c r="IM4609"/>
      <c r="IN4609"/>
      <c r="IO4609"/>
      <c r="IP4609"/>
      <c r="IQ4609"/>
    </row>
    <row r="4610" s="33" customFormat="1" ht="15.75" customHeight="1" spans="1:251">
      <c r="A4610" s="151"/>
      <c r="C4610" s="121"/>
      <c r="D4610" s="116"/>
      <c r="E4610" s="116"/>
      <c r="F4610" s="88"/>
      <c r="IM4610"/>
      <c r="IN4610"/>
      <c r="IO4610"/>
      <c r="IP4610"/>
      <c r="IQ4610"/>
    </row>
    <row r="4611" s="33" customFormat="1" ht="15.75" customHeight="1" spans="1:251">
      <c r="A4611" s="151"/>
      <c r="C4611" s="121"/>
      <c r="D4611" s="116"/>
      <c r="E4611" s="116"/>
      <c r="F4611" s="88"/>
      <c r="IM4611"/>
      <c r="IN4611"/>
      <c r="IO4611"/>
      <c r="IP4611"/>
      <c r="IQ4611"/>
    </row>
    <row r="4612" s="33" customFormat="1" ht="15.75" customHeight="1" spans="1:251">
      <c r="A4612" s="151"/>
      <c r="C4612" s="121"/>
      <c r="D4612" s="116"/>
      <c r="E4612" s="116"/>
      <c r="F4612" s="88"/>
      <c r="IM4612"/>
      <c r="IN4612"/>
      <c r="IO4612"/>
      <c r="IP4612"/>
      <c r="IQ4612"/>
    </row>
    <row r="4613" s="33" customFormat="1" ht="15.75" customHeight="1" spans="1:251">
      <c r="A4613" s="151"/>
      <c r="C4613" s="121"/>
      <c r="D4613" s="116"/>
      <c r="E4613" s="116"/>
      <c r="F4613" s="88"/>
      <c r="IM4613"/>
      <c r="IN4613"/>
      <c r="IO4613"/>
      <c r="IP4613"/>
      <c r="IQ4613"/>
    </row>
    <row r="4614" s="33" customFormat="1" ht="15.75" customHeight="1" spans="1:251">
      <c r="A4614" s="151"/>
      <c r="C4614" s="121"/>
      <c r="D4614" s="116"/>
      <c r="E4614" s="116"/>
      <c r="F4614" s="88"/>
      <c r="IM4614"/>
      <c r="IN4614"/>
      <c r="IO4614"/>
      <c r="IP4614"/>
      <c r="IQ4614"/>
    </row>
    <row r="4615" s="33" customFormat="1" ht="15.75" customHeight="1" spans="1:251">
      <c r="A4615" s="151"/>
      <c r="C4615" s="121"/>
      <c r="D4615" s="116"/>
      <c r="E4615" s="116"/>
      <c r="F4615" s="88"/>
      <c r="IM4615"/>
      <c r="IN4615"/>
      <c r="IO4615"/>
      <c r="IP4615"/>
      <c r="IQ4615"/>
    </row>
    <row r="4616" s="33" customFormat="1" ht="15.75" customHeight="1" spans="1:251">
      <c r="A4616" s="151"/>
      <c r="C4616" s="121"/>
      <c r="D4616" s="116"/>
      <c r="E4616" s="116"/>
      <c r="F4616" s="88"/>
      <c r="IM4616"/>
      <c r="IN4616"/>
      <c r="IO4616"/>
      <c r="IP4616"/>
      <c r="IQ4616"/>
    </row>
    <row r="4617" s="33" customFormat="1" ht="15.75" customHeight="1" spans="1:251">
      <c r="A4617" s="151"/>
      <c r="C4617" s="121"/>
      <c r="D4617" s="116"/>
      <c r="E4617" s="116"/>
      <c r="F4617" s="88"/>
      <c r="IM4617"/>
      <c r="IN4617"/>
      <c r="IO4617"/>
      <c r="IP4617"/>
      <c r="IQ4617"/>
    </row>
    <row r="4618" s="33" customFormat="1" ht="15.75" customHeight="1" spans="1:251">
      <c r="A4618" s="151"/>
      <c r="C4618" s="121"/>
      <c r="D4618" s="116"/>
      <c r="E4618" s="116"/>
      <c r="F4618" s="88"/>
      <c r="IM4618"/>
      <c r="IN4618"/>
      <c r="IO4618"/>
      <c r="IP4618"/>
      <c r="IQ4618"/>
    </row>
    <row r="4619" s="33" customFormat="1" ht="15.75" customHeight="1" spans="1:251">
      <c r="A4619" s="151"/>
      <c r="C4619" s="121"/>
      <c r="D4619" s="116"/>
      <c r="E4619" s="116"/>
      <c r="F4619" s="88"/>
      <c r="IM4619"/>
      <c r="IN4619"/>
      <c r="IO4619"/>
      <c r="IP4619"/>
      <c r="IQ4619"/>
    </row>
    <row r="4620" s="33" customFormat="1" ht="15.75" customHeight="1" spans="1:251">
      <c r="A4620" s="151"/>
      <c r="C4620" s="121"/>
      <c r="D4620" s="116"/>
      <c r="E4620" s="116"/>
      <c r="F4620" s="88"/>
      <c r="IM4620"/>
      <c r="IN4620"/>
      <c r="IO4620"/>
      <c r="IP4620"/>
      <c r="IQ4620"/>
    </row>
    <row r="4621" s="33" customFormat="1" ht="15.75" customHeight="1" spans="1:251">
      <c r="A4621" s="151"/>
      <c r="C4621" s="121"/>
      <c r="D4621" s="116"/>
      <c r="E4621" s="116"/>
      <c r="F4621" s="88"/>
      <c r="IM4621"/>
      <c r="IN4621"/>
      <c r="IO4621"/>
      <c r="IP4621"/>
      <c r="IQ4621"/>
    </row>
    <row r="4622" s="33" customFormat="1" ht="15.75" customHeight="1" spans="1:251">
      <c r="A4622" s="151"/>
      <c r="C4622" s="121"/>
      <c r="D4622" s="116"/>
      <c r="E4622" s="116"/>
      <c r="F4622" s="88"/>
      <c r="IM4622"/>
      <c r="IN4622"/>
      <c r="IO4622"/>
      <c r="IP4622"/>
      <c r="IQ4622"/>
    </row>
    <row r="4623" s="33" customFormat="1" ht="15.75" customHeight="1" spans="1:251">
      <c r="A4623" s="151"/>
      <c r="C4623" s="121"/>
      <c r="D4623" s="116"/>
      <c r="E4623" s="116"/>
      <c r="F4623" s="88"/>
      <c r="IM4623"/>
      <c r="IN4623"/>
      <c r="IO4623"/>
      <c r="IP4623"/>
      <c r="IQ4623"/>
    </row>
    <row r="4624" s="33" customFormat="1" ht="15.75" customHeight="1" spans="1:251">
      <c r="A4624" s="151"/>
      <c r="C4624" s="121"/>
      <c r="D4624" s="116"/>
      <c r="E4624" s="116"/>
      <c r="F4624" s="88"/>
      <c r="IM4624"/>
      <c r="IN4624"/>
      <c r="IO4624"/>
      <c r="IP4624"/>
      <c r="IQ4624"/>
    </row>
    <row r="4625" s="33" customFormat="1" ht="15.75" customHeight="1" spans="1:251">
      <c r="A4625" s="151"/>
      <c r="C4625" s="121"/>
      <c r="D4625" s="116"/>
      <c r="E4625" s="116"/>
      <c r="F4625" s="88"/>
      <c r="IM4625"/>
      <c r="IN4625"/>
      <c r="IO4625"/>
      <c r="IP4625"/>
      <c r="IQ4625"/>
    </row>
    <row r="4626" s="33" customFormat="1" ht="15.75" customHeight="1" spans="1:251">
      <c r="A4626" s="151"/>
      <c r="C4626" s="121"/>
      <c r="D4626" s="116"/>
      <c r="E4626" s="116"/>
      <c r="F4626" s="88"/>
      <c r="IM4626"/>
      <c r="IN4626"/>
      <c r="IO4626"/>
      <c r="IP4626"/>
      <c r="IQ4626"/>
    </row>
    <row r="4627" s="33" customFormat="1" ht="15.75" customHeight="1" spans="1:251">
      <c r="A4627" s="151"/>
      <c r="C4627" s="121"/>
      <c r="D4627" s="116"/>
      <c r="E4627" s="116"/>
      <c r="F4627" s="88"/>
      <c r="IM4627"/>
      <c r="IN4627"/>
      <c r="IO4627"/>
      <c r="IP4627"/>
      <c r="IQ4627"/>
    </row>
    <row r="4628" s="33" customFormat="1" ht="15.75" customHeight="1" spans="1:251">
      <c r="A4628" s="151"/>
      <c r="C4628" s="121"/>
      <c r="D4628" s="116"/>
      <c r="E4628" s="116"/>
      <c r="F4628" s="88"/>
      <c r="IM4628"/>
      <c r="IN4628"/>
      <c r="IO4628"/>
      <c r="IP4628"/>
      <c r="IQ4628"/>
    </row>
    <row r="4629" s="33" customFormat="1" ht="15.75" customHeight="1" spans="1:251">
      <c r="A4629" s="151"/>
      <c r="C4629" s="121"/>
      <c r="D4629" s="116"/>
      <c r="E4629" s="116"/>
      <c r="F4629" s="88"/>
      <c r="IM4629"/>
      <c r="IN4629"/>
      <c r="IO4629"/>
      <c r="IP4629"/>
      <c r="IQ4629"/>
    </row>
    <row r="4630" s="33" customFormat="1" ht="15.75" customHeight="1" spans="1:251">
      <c r="A4630" s="151"/>
      <c r="C4630" s="121"/>
      <c r="D4630" s="116"/>
      <c r="E4630" s="116"/>
      <c r="F4630" s="88"/>
      <c r="IM4630"/>
      <c r="IN4630"/>
      <c r="IO4630"/>
      <c r="IP4630"/>
      <c r="IQ4630"/>
    </row>
    <row r="4631" s="33" customFormat="1" ht="15.75" customHeight="1" spans="1:251">
      <c r="A4631" s="151"/>
      <c r="C4631" s="121"/>
      <c r="D4631" s="116"/>
      <c r="E4631" s="116"/>
      <c r="F4631" s="88"/>
      <c r="IM4631"/>
      <c r="IN4631"/>
      <c r="IO4631"/>
      <c r="IP4631"/>
      <c r="IQ4631"/>
    </row>
    <row r="4632" s="33" customFormat="1" ht="15.75" customHeight="1" spans="1:251">
      <c r="A4632" s="151"/>
      <c r="C4632" s="121"/>
      <c r="D4632" s="116"/>
      <c r="E4632" s="116"/>
      <c r="F4632" s="88"/>
      <c r="IM4632"/>
      <c r="IN4632"/>
      <c r="IO4632"/>
      <c r="IP4632"/>
      <c r="IQ4632"/>
    </row>
    <row r="4633" s="33" customFormat="1" ht="15.75" customHeight="1" spans="1:251">
      <c r="A4633" s="151"/>
      <c r="C4633" s="121"/>
      <c r="D4633" s="116"/>
      <c r="E4633" s="116"/>
      <c r="F4633" s="88"/>
      <c r="IM4633"/>
      <c r="IN4633"/>
      <c r="IO4633"/>
      <c r="IP4633"/>
      <c r="IQ4633"/>
    </row>
    <row r="4634" s="33" customFormat="1" ht="15.75" customHeight="1" spans="1:251">
      <c r="A4634" s="151"/>
      <c r="C4634" s="121"/>
      <c r="D4634" s="116"/>
      <c r="E4634" s="116"/>
      <c r="F4634" s="88"/>
      <c r="IM4634"/>
      <c r="IN4634"/>
      <c r="IO4634"/>
      <c r="IP4634"/>
      <c r="IQ4634"/>
    </row>
    <row r="4635" s="33" customFormat="1" ht="15.75" customHeight="1" spans="1:251">
      <c r="A4635" s="151"/>
      <c r="C4635" s="121"/>
      <c r="D4635" s="116"/>
      <c r="E4635" s="116"/>
      <c r="F4635" s="88"/>
      <c r="IM4635"/>
      <c r="IN4635"/>
      <c r="IO4635"/>
      <c r="IP4635"/>
      <c r="IQ4635"/>
    </row>
    <row r="4636" s="33" customFormat="1" ht="15.75" customHeight="1" spans="1:251">
      <c r="A4636" s="151"/>
      <c r="C4636" s="121"/>
      <c r="D4636" s="116"/>
      <c r="E4636" s="116"/>
      <c r="F4636" s="88"/>
      <c r="IM4636"/>
      <c r="IN4636"/>
      <c r="IO4636"/>
      <c r="IP4636"/>
      <c r="IQ4636"/>
    </row>
    <row r="4637" s="33" customFormat="1" ht="15.75" customHeight="1" spans="1:251">
      <c r="A4637" s="151"/>
      <c r="C4637" s="121"/>
      <c r="D4637" s="116"/>
      <c r="E4637" s="116"/>
      <c r="F4637" s="88"/>
      <c r="IM4637"/>
      <c r="IN4637"/>
      <c r="IO4637"/>
      <c r="IP4637"/>
      <c r="IQ4637"/>
    </row>
    <row r="4638" s="33" customFormat="1" ht="15.75" customHeight="1" spans="1:251">
      <c r="A4638" s="151"/>
      <c r="C4638" s="121"/>
      <c r="D4638" s="116"/>
      <c r="E4638" s="116"/>
      <c r="F4638" s="88"/>
      <c r="IM4638"/>
      <c r="IN4638"/>
      <c r="IO4638"/>
      <c r="IP4638"/>
      <c r="IQ4638"/>
    </row>
    <row r="4639" s="33" customFormat="1" ht="15.75" customHeight="1" spans="1:251">
      <c r="A4639" s="151"/>
      <c r="C4639" s="121"/>
      <c r="D4639" s="116"/>
      <c r="E4639" s="116"/>
      <c r="F4639" s="88"/>
      <c r="IM4639"/>
      <c r="IN4639"/>
      <c r="IO4639"/>
      <c r="IP4639"/>
      <c r="IQ4639"/>
    </row>
    <row r="4640" s="33" customFormat="1" ht="15.75" customHeight="1" spans="1:251">
      <c r="A4640" s="151"/>
      <c r="C4640" s="121"/>
      <c r="D4640" s="116"/>
      <c r="E4640" s="116"/>
      <c r="F4640" s="88"/>
      <c r="IM4640"/>
      <c r="IN4640"/>
      <c r="IO4640"/>
      <c r="IP4640"/>
      <c r="IQ4640"/>
    </row>
    <row r="4641" s="33" customFormat="1" ht="15.75" customHeight="1" spans="1:251">
      <c r="A4641" s="151"/>
      <c r="C4641" s="121"/>
      <c r="D4641" s="116"/>
      <c r="E4641" s="116"/>
      <c r="F4641" s="88"/>
      <c r="IM4641"/>
      <c r="IN4641"/>
      <c r="IO4641"/>
      <c r="IP4641"/>
      <c r="IQ4641"/>
    </row>
    <row r="4642" s="33" customFormat="1" ht="15.75" customHeight="1" spans="1:251">
      <c r="A4642" s="151"/>
      <c r="C4642" s="121"/>
      <c r="D4642" s="116"/>
      <c r="E4642" s="116"/>
      <c r="F4642" s="88"/>
      <c r="IM4642"/>
      <c r="IN4642"/>
      <c r="IO4642"/>
      <c r="IP4642"/>
      <c r="IQ4642"/>
    </row>
    <row r="4643" s="33" customFormat="1" ht="15.75" customHeight="1" spans="1:251">
      <c r="A4643" s="151"/>
      <c r="C4643" s="121"/>
      <c r="D4643" s="116"/>
      <c r="E4643" s="116"/>
      <c r="F4643" s="88"/>
      <c r="IM4643"/>
      <c r="IN4643"/>
      <c r="IO4643"/>
      <c r="IP4643"/>
      <c r="IQ4643"/>
    </row>
    <row r="4644" s="33" customFormat="1" ht="15.75" customHeight="1" spans="1:251">
      <c r="A4644" s="151"/>
      <c r="C4644" s="121"/>
      <c r="D4644" s="116"/>
      <c r="E4644" s="116"/>
      <c r="F4644" s="88"/>
      <c r="IM4644"/>
      <c r="IN4644"/>
      <c r="IO4644"/>
      <c r="IP4644"/>
      <c r="IQ4644"/>
    </row>
    <row r="4645" s="33" customFormat="1" ht="15.75" customHeight="1" spans="1:251">
      <c r="A4645" s="151"/>
      <c r="C4645" s="121"/>
      <c r="D4645" s="116"/>
      <c r="E4645" s="116"/>
      <c r="F4645" s="88"/>
      <c r="IM4645"/>
      <c r="IN4645"/>
      <c r="IO4645"/>
      <c r="IP4645"/>
      <c r="IQ4645"/>
    </row>
    <row r="4646" s="33" customFormat="1" ht="15.75" customHeight="1" spans="1:251">
      <c r="A4646" s="151"/>
      <c r="C4646" s="121"/>
      <c r="D4646" s="116"/>
      <c r="E4646" s="116"/>
      <c r="F4646" s="88"/>
      <c r="IM4646"/>
      <c r="IN4646"/>
      <c r="IO4646"/>
      <c r="IP4646"/>
      <c r="IQ4646"/>
    </row>
    <row r="4647" s="33" customFormat="1" ht="15.75" customHeight="1" spans="1:251">
      <c r="A4647" s="151"/>
      <c r="C4647" s="121"/>
      <c r="D4647" s="116"/>
      <c r="E4647" s="116"/>
      <c r="F4647" s="88"/>
      <c r="IM4647"/>
      <c r="IN4647"/>
      <c r="IO4647"/>
      <c r="IP4647"/>
      <c r="IQ4647"/>
    </row>
    <row r="4648" s="33" customFormat="1" ht="15.75" customHeight="1" spans="1:251">
      <c r="A4648" s="151"/>
      <c r="C4648" s="121"/>
      <c r="D4648" s="116"/>
      <c r="E4648" s="116"/>
      <c r="F4648" s="88"/>
      <c r="IM4648"/>
      <c r="IN4648"/>
      <c r="IO4648"/>
      <c r="IP4648"/>
      <c r="IQ4648"/>
    </row>
    <row r="4649" s="33" customFormat="1" ht="15.75" customHeight="1" spans="1:251">
      <c r="A4649" s="151"/>
      <c r="C4649" s="121"/>
      <c r="D4649" s="116"/>
      <c r="E4649" s="116"/>
      <c r="F4649" s="88"/>
      <c r="IM4649"/>
      <c r="IN4649"/>
      <c r="IO4649"/>
      <c r="IP4649"/>
      <c r="IQ4649"/>
    </row>
    <row r="4650" s="33" customFormat="1" ht="15.75" customHeight="1" spans="1:251">
      <c r="A4650" s="151"/>
      <c r="C4650" s="121"/>
      <c r="D4650" s="116"/>
      <c r="E4650" s="116"/>
      <c r="F4650" s="88"/>
      <c r="IM4650"/>
      <c r="IN4650"/>
      <c r="IO4650"/>
      <c r="IP4650"/>
      <c r="IQ4650"/>
    </row>
    <row r="4651" s="33" customFormat="1" ht="15.75" customHeight="1" spans="1:251">
      <c r="A4651" s="151"/>
      <c r="C4651" s="121"/>
      <c r="D4651" s="116"/>
      <c r="E4651" s="116"/>
      <c r="F4651" s="88"/>
      <c r="IM4651"/>
      <c r="IN4651"/>
      <c r="IO4651"/>
      <c r="IP4651"/>
      <c r="IQ4651"/>
    </row>
    <row r="4652" s="33" customFormat="1" ht="15.75" customHeight="1" spans="1:251">
      <c r="A4652" s="151"/>
      <c r="C4652" s="121"/>
      <c r="D4652" s="116"/>
      <c r="E4652" s="116"/>
      <c r="F4652" s="88"/>
      <c r="IM4652"/>
      <c r="IN4652"/>
      <c r="IO4652"/>
      <c r="IP4652"/>
      <c r="IQ4652"/>
    </row>
    <row r="4653" s="33" customFormat="1" ht="15.75" customHeight="1" spans="1:251">
      <c r="A4653" s="151"/>
      <c r="C4653" s="121"/>
      <c r="D4653" s="116"/>
      <c r="E4653" s="116"/>
      <c r="F4653" s="88"/>
      <c r="IM4653"/>
      <c r="IN4653"/>
      <c r="IO4653"/>
      <c r="IP4653"/>
      <c r="IQ4653"/>
    </row>
    <row r="4654" s="33" customFormat="1" ht="15.75" customHeight="1" spans="1:251">
      <c r="A4654" s="151"/>
      <c r="C4654" s="121"/>
      <c r="D4654" s="116"/>
      <c r="E4654" s="116"/>
      <c r="F4654" s="88"/>
      <c r="IM4654"/>
      <c r="IN4654"/>
      <c r="IO4654"/>
      <c r="IP4654"/>
      <c r="IQ4654"/>
    </row>
    <row r="4655" s="33" customFormat="1" ht="15.75" customHeight="1" spans="1:251">
      <c r="A4655" s="151"/>
      <c r="C4655" s="121"/>
      <c r="D4655" s="116"/>
      <c r="E4655" s="116"/>
      <c r="F4655" s="88"/>
      <c r="IM4655"/>
      <c r="IN4655"/>
      <c r="IO4655"/>
      <c r="IP4655"/>
      <c r="IQ4655"/>
    </row>
    <row r="4656" s="33" customFormat="1" ht="15.75" customHeight="1" spans="1:251">
      <c r="A4656" s="151"/>
      <c r="C4656" s="121"/>
      <c r="D4656" s="116"/>
      <c r="E4656" s="116"/>
      <c r="F4656" s="88"/>
      <c r="IM4656"/>
      <c r="IN4656"/>
      <c r="IO4656"/>
      <c r="IP4656"/>
      <c r="IQ4656"/>
    </row>
    <row r="4657" s="33" customFormat="1" ht="15.75" customHeight="1" spans="1:251">
      <c r="A4657" s="151"/>
      <c r="C4657" s="121"/>
      <c r="D4657" s="116"/>
      <c r="E4657" s="116"/>
      <c r="F4657" s="88"/>
      <c r="IM4657"/>
      <c r="IN4657"/>
      <c r="IO4657"/>
      <c r="IP4657"/>
      <c r="IQ4657"/>
    </row>
    <row r="4658" s="33" customFormat="1" ht="15.75" customHeight="1" spans="1:251">
      <c r="A4658" s="151"/>
      <c r="C4658" s="121"/>
      <c r="D4658" s="116"/>
      <c r="E4658" s="116"/>
      <c r="F4658" s="88"/>
      <c r="IM4658"/>
      <c r="IN4658"/>
      <c r="IO4658"/>
      <c r="IP4658"/>
      <c r="IQ4658"/>
    </row>
    <row r="4659" s="33" customFormat="1" ht="15.75" customHeight="1" spans="1:251">
      <c r="A4659" s="151"/>
      <c r="C4659" s="121"/>
      <c r="D4659" s="116"/>
      <c r="E4659" s="116"/>
      <c r="F4659" s="88"/>
      <c r="IM4659"/>
      <c r="IN4659"/>
      <c r="IO4659"/>
      <c r="IP4659"/>
      <c r="IQ4659"/>
    </row>
    <row r="4660" s="33" customFormat="1" ht="15.75" customHeight="1" spans="1:251">
      <c r="A4660" s="151"/>
      <c r="C4660" s="121"/>
      <c r="D4660" s="116"/>
      <c r="E4660" s="116"/>
      <c r="F4660" s="88"/>
      <c r="IM4660"/>
      <c r="IN4660"/>
      <c r="IO4660"/>
      <c r="IP4660"/>
      <c r="IQ4660"/>
    </row>
    <row r="4661" s="33" customFormat="1" ht="15.75" customHeight="1" spans="1:251">
      <c r="A4661" s="151"/>
      <c r="C4661" s="121"/>
      <c r="D4661" s="116"/>
      <c r="E4661" s="116"/>
      <c r="F4661" s="88"/>
      <c r="IM4661"/>
      <c r="IN4661"/>
      <c r="IO4661"/>
      <c r="IP4661"/>
      <c r="IQ4661"/>
    </row>
    <row r="4662" s="33" customFormat="1" ht="15.75" customHeight="1" spans="1:251">
      <c r="A4662" s="151"/>
      <c r="C4662" s="121"/>
      <c r="D4662" s="116"/>
      <c r="E4662" s="116"/>
      <c r="F4662" s="88"/>
      <c r="IM4662"/>
      <c r="IN4662"/>
      <c r="IO4662"/>
      <c r="IP4662"/>
      <c r="IQ4662"/>
    </row>
    <row r="4663" s="33" customFormat="1" ht="15.75" customHeight="1" spans="1:251">
      <c r="A4663" s="151"/>
      <c r="C4663" s="121"/>
      <c r="D4663" s="116"/>
      <c r="E4663" s="116"/>
      <c r="F4663" s="88"/>
      <c r="IM4663"/>
      <c r="IN4663"/>
      <c r="IO4663"/>
      <c r="IP4663"/>
      <c r="IQ4663"/>
    </row>
    <row r="4664" s="33" customFormat="1" ht="15.75" customHeight="1" spans="1:251">
      <c r="A4664" s="151"/>
      <c r="C4664" s="121"/>
      <c r="D4664" s="116"/>
      <c r="E4664" s="116"/>
      <c r="F4664" s="88"/>
      <c r="IM4664"/>
      <c r="IN4664"/>
      <c r="IO4664"/>
      <c r="IP4664"/>
      <c r="IQ4664"/>
    </row>
    <row r="4665" s="33" customFormat="1" ht="15.75" customHeight="1" spans="1:251">
      <c r="A4665" s="151"/>
      <c r="C4665" s="121"/>
      <c r="D4665" s="116"/>
      <c r="E4665" s="116"/>
      <c r="F4665" s="88"/>
      <c r="IM4665"/>
      <c r="IN4665"/>
      <c r="IO4665"/>
      <c r="IP4665"/>
      <c r="IQ4665"/>
    </row>
    <row r="4666" s="33" customFormat="1" ht="15.75" customHeight="1" spans="1:251">
      <c r="A4666" s="151"/>
      <c r="C4666" s="121"/>
      <c r="D4666" s="116"/>
      <c r="E4666" s="116"/>
      <c r="F4666" s="88"/>
      <c r="IM4666"/>
      <c r="IN4666"/>
      <c r="IO4666"/>
      <c r="IP4666"/>
      <c r="IQ4666"/>
    </row>
    <row r="4667" s="33" customFormat="1" ht="15.75" customHeight="1" spans="1:251">
      <c r="A4667" s="151"/>
      <c r="C4667" s="121"/>
      <c r="D4667" s="116"/>
      <c r="E4667" s="116"/>
      <c r="F4667" s="88"/>
      <c r="IM4667"/>
      <c r="IN4667"/>
      <c r="IO4667"/>
      <c r="IP4667"/>
      <c r="IQ4667"/>
    </row>
    <row r="4668" s="33" customFormat="1" ht="15.75" customHeight="1" spans="1:251">
      <c r="A4668" s="151"/>
      <c r="C4668" s="121"/>
      <c r="D4668" s="116"/>
      <c r="E4668" s="116"/>
      <c r="F4668" s="88"/>
      <c r="IM4668"/>
      <c r="IN4668"/>
      <c r="IO4668"/>
      <c r="IP4668"/>
      <c r="IQ4668"/>
    </row>
    <row r="4669" s="33" customFormat="1" ht="15.75" customHeight="1" spans="1:251">
      <c r="A4669" s="151"/>
      <c r="C4669" s="121"/>
      <c r="D4669" s="116"/>
      <c r="E4669" s="116"/>
      <c r="F4669" s="88"/>
      <c r="IM4669"/>
      <c r="IN4669"/>
      <c r="IO4669"/>
      <c r="IP4669"/>
      <c r="IQ4669"/>
    </row>
    <row r="4670" s="33" customFormat="1" ht="15.75" customHeight="1" spans="1:251">
      <c r="A4670" s="151"/>
      <c r="C4670" s="121"/>
      <c r="D4670" s="116"/>
      <c r="E4670" s="116"/>
      <c r="F4670" s="88"/>
      <c r="IM4670"/>
      <c r="IN4670"/>
      <c r="IO4670"/>
      <c r="IP4670"/>
      <c r="IQ4670"/>
    </row>
    <row r="4671" s="33" customFormat="1" ht="15.75" customHeight="1" spans="1:251">
      <c r="A4671" s="151"/>
      <c r="C4671" s="121"/>
      <c r="D4671" s="116"/>
      <c r="E4671" s="116"/>
      <c r="F4671" s="88"/>
      <c r="IM4671"/>
      <c r="IN4671"/>
      <c r="IO4671"/>
      <c r="IP4671"/>
      <c r="IQ4671"/>
    </row>
    <row r="4672" s="33" customFormat="1" ht="15.75" customHeight="1" spans="1:251">
      <c r="A4672" s="151"/>
      <c r="C4672" s="121"/>
      <c r="D4672" s="116"/>
      <c r="E4672" s="116"/>
      <c r="F4672" s="88"/>
      <c r="IM4672"/>
      <c r="IN4672"/>
      <c r="IO4672"/>
      <c r="IP4672"/>
      <c r="IQ4672"/>
    </row>
    <row r="4673" s="33" customFormat="1" ht="15.75" customHeight="1" spans="1:251">
      <c r="A4673" s="151"/>
      <c r="C4673" s="121"/>
      <c r="D4673" s="116"/>
      <c r="E4673" s="116"/>
      <c r="F4673" s="88"/>
      <c r="IM4673"/>
      <c r="IN4673"/>
      <c r="IO4673"/>
      <c r="IP4673"/>
      <c r="IQ4673"/>
    </row>
    <row r="4674" s="33" customFormat="1" ht="15.75" customHeight="1" spans="1:251">
      <c r="A4674" s="151"/>
      <c r="C4674" s="121"/>
      <c r="D4674" s="116"/>
      <c r="E4674" s="116"/>
      <c r="F4674" s="88"/>
      <c r="IM4674"/>
      <c r="IN4674"/>
      <c r="IO4674"/>
      <c r="IP4674"/>
      <c r="IQ4674"/>
    </row>
    <row r="4675" s="33" customFormat="1" ht="15.75" customHeight="1" spans="1:251">
      <c r="A4675" s="151"/>
      <c r="C4675" s="121"/>
      <c r="D4675" s="116"/>
      <c r="E4675" s="116"/>
      <c r="F4675" s="88"/>
      <c r="IM4675"/>
      <c r="IN4675"/>
      <c r="IO4675"/>
      <c r="IP4675"/>
      <c r="IQ4675"/>
    </row>
    <row r="4676" s="33" customFormat="1" ht="15.75" customHeight="1" spans="1:251">
      <c r="A4676" s="151"/>
      <c r="C4676" s="121"/>
      <c r="D4676" s="116"/>
      <c r="E4676" s="116"/>
      <c r="F4676" s="88"/>
      <c r="IM4676"/>
      <c r="IN4676"/>
      <c r="IO4676"/>
      <c r="IP4676"/>
      <c r="IQ4676"/>
    </row>
    <row r="4677" s="33" customFormat="1" ht="15.75" customHeight="1" spans="1:251">
      <c r="A4677" s="151"/>
      <c r="C4677" s="121"/>
      <c r="D4677" s="116"/>
      <c r="E4677" s="116"/>
      <c r="F4677" s="88"/>
      <c r="IM4677"/>
      <c r="IN4677"/>
      <c r="IO4677"/>
      <c r="IP4677"/>
      <c r="IQ4677"/>
    </row>
    <row r="4678" s="33" customFormat="1" ht="15.75" customHeight="1" spans="1:251">
      <c r="A4678" s="151"/>
      <c r="C4678" s="121"/>
      <c r="D4678" s="116"/>
      <c r="E4678" s="116"/>
      <c r="F4678" s="88"/>
      <c r="IM4678"/>
      <c r="IN4678"/>
      <c r="IO4678"/>
      <c r="IP4678"/>
      <c r="IQ4678"/>
    </row>
    <row r="4679" s="33" customFormat="1" ht="15.75" customHeight="1" spans="1:251">
      <c r="A4679" s="151"/>
      <c r="C4679" s="121"/>
      <c r="D4679" s="116"/>
      <c r="E4679" s="116"/>
      <c r="F4679" s="88"/>
      <c r="IM4679"/>
      <c r="IN4679"/>
      <c r="IO4679"/>
      <c r="IP4679"/>
      <c r="IQ4679"/>
    </row>
    <row r="4680" s="33" customFormat="1" ht="15.75" customHeight="1" spans="1:251">
      <c r="A4680" s="151"/>
      <c r="C4680" s="121"/>
      <c r="D4680" s="116"/>
      <c r="E4680" s="116"/>
      <c r="F4680" s="88"/>
      <c r="IM4680"/>
      <c r="IN4680"/>
      <c r="IO4680"/>
      <c r="IP4680"/>
      <c r="IQ4680"/>
    </row>
    <row r="4681" s="33" customFormat="1" ht="15.75" customHeight="1" spans="1:251">
      <c r="A4681" s="151"/>
      <c r="C4681" s="121"/>
      <c r="D4681" s="116"/>
      <c r="E4681" s="116"/>
      <c r="F4681" s="88"/>
      <c r="IM4681"/>
      <c r="IN4681"/>
      <c r="IO4681"/>
      <c r="IP4681"/>
      <c r="IQ4681"/>
    </row>
    <row r="4682" s="33" customFormat="1" ht="15.75" customHeight="1" spans="1:251">
      <c r="A4682" s="151"/>
      <c r="C4682" s="121"/>
      <c r="D4682" s="116"/>
      <c r="E4682" s="116"/>
      <c r="F4682" s="88"/>
      <c r="IM4682"/>
      <c r="IN4682"/>
      <c r="IO4682"/>
      <c r="IP4682"/>
      <c r="IQ4682"/>
    </row>
    <row r="4683" s="33" customFormat="1" ht="15.75" customHeight="1" spans="1:251">
      <c r="A4683" s="151"/>
      <c r="C4683" s="121"/>
      <c r="D4683" s="116"/>
      <c r="E4683" s="116"/>
      <c r="F4683" s="88"/>
      <c r="IM4683"/>
      <c r="IN4683"/>
      <c r="IO4683"/>
      <c r="IP4683"/>
      <c r="IQ4683"/>
    </row>
    <row r="4684" s="33" customFormat="1" ht="15.75" customHeight="1" spans="1:251">
      <c r="A4684" s="151"/>
      <c r="C4684" s="121"/>
      <c r="D4684" s="116"/>
      <c r="E4684" s="116"/>
      <c r="F4684" s="88"/>
      <c r="IM4684"/>
      <c r="IN4684"/>
      <c r="IO4684"/>
      <c r="IP4684"/>
      <c r="IQ4684"/>
    </row>
    <row r="4685" s="33" customFormat="1" ht="15.75" customHeight="1" spans="1:251">
      <c r="A4685" s="151"/>
      <c r="C4685" s="121"/>
      <c r="D4685" s="116"/>
      <c r="E4685" s="116"/>
      <c r="F4685" s="88"/>
      <c r="IM4685"/>
      <c r="IN4685"/>
      <c r="IO4685"/>
      <c r="IP4685"/>
      <c r="IQ4685"/>
    </row>
    <row r="4686" s="33" customFormat="1" ht="15.75" customHeight="1" spans="1:251">
      <c r="A4686" s="151"/>
      <c r="C4686" s="121"/>
      <c r="D4686" s="116"/>
      <c r="E4686" s="116"/>
      <c r="F4686" s="88"/>
      <c r="IM4686"/>
      <c r="IN4686"/>
      <c r="IO4686"/>
      <c r="IP4686"/>
      <c r="IQ4686"/>
    </row>
    <row r="4687" s="33" customFormat="1" ht="15.75" customHeight="1" spans="1:251">
      <c r="A4687" s="151"/>
      <c r="C4687" s="121"/>
      <c r="D4687" s="116"/>
      <c r="E4687" s="116"/>
      <c r="F4687" s="88"/>
      <c r="IM4687"/>
      <c r="IN4687"/>
      <c r="IO4687"/>
      <c r="IP4687"/>
      <c r="IQ4687"/>
    </row>
    <row r="4688" s="33" customFormat="1" ht="15.75" customHeight="1" spans="1:251">
      <c r="A4688" s="151"/>
      <c r="C4688" s="121"/>
      <c r="D4688" s="116"/>
      <c r="E4688" s="116"/>
      <c r="F4688" s="88"/>
      <c r="IM4688"/>
      <c r="IN4688"/>
      <c r="IO4688"/>
      <c r="IP4688"/>
      <c r="IQ4688"/>
    </row>
    <row r="4689" s="33" customFormat="1" ht="15.75" customHeight="1" spans="1:251">
      <c r="A4689" s="151"/>
      <c r="C4689" s="121"/>
      <c r="D4689" s="116"/>
      <c r="E4689" s="116"/>
      <c r="F4689" s="88"/>
      <c r="IM4689"/>
      <c r="IN4689"/>
      <c r="IO4689"/>
      <c r="IP4689"/>
      <c r="IQ4689"/>
    </row>
    <row r="4690" s="33" customFormat="1" ht="15.75" customHeight="1" spans="1:251">
      <c r="A4690" s="151"/>
      <c r="C4690" s="121"/>
      <c r="D4690" s="116"/>
      <c r="E4690" s="116"/>
      <c r="F4690" s="88"/>
      <c r="IM4690"/>
      <c r="IN4690"/>
      <c r="IO4690"/>
      <c r="IP4690"/>
      <c r="IQ4690"/>
    </row>
    <row r="4691" s="33" customFormat="1" ht="15.75" customHeight="1" spans="1:251">
      <c r="A4691" s="151"/>
      <c r="C4691" s="121"/>
      <c r="D4691" s="116"/>
      <c r="E4691" s="116"/>
      <c r="F4691" s="88"/>
      <c r="IM4691"/>
      <c r="IN4691"/>
      <c r="IO4691"/>
      <c r="IP4691"/>
      <c r="IQ4691"/>
    </row>
    <row r="4692" s="33" customFormat="1" ht="15.75" customHeight="1" spans="1:251">
      <c r="A4692" s="151"/>
      <c r="C4692" s="121"/>
      <c r="D4692" s="116"/>
      <c r="E4692" s="116"/>
      <c r="F4692" s="88"/>
      <c r="IM4692"/>
      <c r="IN4692"/>
      <c r="IO4692"/>
      <c r="IP4692"/>
      <c r="IQ4692"/>
    </row>
    <row r="4693" s="33" customFormat="1" ht="15.75" customHeight="1" spans="1:251">
      <c r="A4693" s="151"/>
      <c r="C4693" s="121"/>
      <c r="D4693" s="116"/>
      <c r="E4693" s="116"/>
      <c r="F4693" s="88"/>
      <c r="IM4693"/>
      <c r="IN4693"/>
      <c r="IO4693"/>
      <c r="IP4693"/>
      <c r="IQ4693"/>
    </row>
    <row r="4694" s="33" customFormat="1" ht="15.75" customHeight="1" spans="1:251">
      <c r="A4694" s="151"/>
      <c r="C4694" s="121"/>
      <c r="D4694" s="116"/>
      <c r="E4694" s="116"/>
      <c r="F4694" s="88"/>
      <c r="IM4694"/>
      <c r="IN4694"/>
      <c r="IO4694"/>
      <c r="IP4694"/>
      <c r="IQ4694"/>
    </row>
    <row r="4695" s="33" customFormat="1" ht="15.75" customHeight="1" spans="1:251">
      <c r="A4695" s="151"/>
      <c r="C4695" s="121"/>
      <c r="D4695" s="116"/>
      <c r="E4695" s="116"/>
      <c r="F4695" s="88"/>
      <c r="IM4695"/>
      <c r="IN4695"/>
      <c r="IO4695"/>
      <c r="IP4695"/>
      <c r="IQ4695"/>
    </row>
    <row r="4696" s="33" customFormat="1" ht="15.75" customHeight="1" spans="1:251">
      <c r="A4696" s="151"/>
      <c r="C4696" s="121"/>
      <c r="D4696" s="116"/>
      <c r="E4696" s="116"/>
      <c r="F4696" s="88"/>
      <c r="IM4696"/>
      <c r="IN4696"/>
      <c r="IO4696"/>
      <c r="IP4696"/>
      <c r="IQ4696"/>
    </row>
    <row r="4697" s="33" customFormat="1" ht="15.75" customHeight="1" spans="1:251">
      <c r="A4697" s="151"/>
      <c r="C4697" s="121"/>
      <c r="D4697" s="116"/>
      <c r="E4697" s="116"/>
      <c r="F4697" s="88"/>
      <c r="IM4697"/>
      <c r="IN4697"/>
      <c r="IO4697"/>
      <c r="IP4697"/>
      <c r="IQ4697"/>
    </row>
    <row r="4698" s="33" customFormat="1" ht="15.75" customHeight="1" spans="1:251">
      <c r="A4698" s="151"/>
      <c r="C4698" s="121"/>
      <c r="D4698" s="116"/>
      <c r="E4698" s="116"/>
      <c r="F4698" s="88"/>
      <c r="IM4698"/>
      <c r="IN4698"/>
      <c r="IO4698"/>
      <c r="IP4698"/>
      <c r="IQ4698"/>
    </row>
    <row r="4699" s="33" customFormat="1" ht="15.75" customHeight="1" spans="1:251">
      <c r="A4699" s="151"/>
      <c r="C4699" s="121"/>
      <c r="D4699" s="116"/>
      <c r="E4699" s="116"/>
      <c r="F4699" s="88"/>
      <c r="IM4699"/>
      <c r="IN4699"/>
      <c r="IO4699"/>
      <c r="IP4699"/>
      <c r="IQ4699"/>
    </row>
    <row r="4700" s="33" customFormat="1" ht="15.75" customHeight="1" spans="1:251">
      <c r="A4700" s="151"/>
      <c r="C4700" s="121"/>
      <c r="D4700" s="116"/>
      <c r="E4700" s="116"/>
      <c r="F4700" s="88"/>
      <c r="IM4700"/>
      <c r="IN4700"/>
      <c r="IO4700"/>
      <c r="IP4700"/>
      <c r="IQ4700"/>
    </row>
    <row r="4701" s="33" customFormat="1" ht="15.75" customHeight="1" spans="1:251">
      <c r="A4701" s="151"/>
      <c r="C4701" s="121"/>
      <c r="D4701" s="116"/>
      <c r="E4701" s="116"/>
      <c r="F4701" s="88"/>
      <c r="IM4701"/>
      <c r="IN4701"/>
      <c r="IO4701"/>
      <c r="IP4701"/>
      <c r="IQ4701"/>
    </row>
    <row r="4702" s="33" customFormat="1" ht="15.75" customHeight="1" spans="1:251">
      <c r="A4702" s="151"/>
      <c r="C4702" s="121"/>
      <c r="D4702" s="116"/>
      <c r="E4702" s="116"/>
      <c r="F4702" s="88"/>
      <c r="IM4702"/>
      <c r="IN4702"/>
      <c r="IO4702"/>
      <c r="IP4702"/>
      <c r="IQ4702"/>
    </row>
    <row r="4703" s="33" customFormat="1" ht="15.75" customHeight="1" spans="1:251">
      <c r="A4703" s="151"/>
      <c r="C4703" s="121"/>
      <c r="D4703" s="116"/>
      <c r="E4703" s="116"/>
      <c r="F4703" s="88"/>
      <c r="IM4703"/>
      <c r="IN4703"/>
      <c r="IO4703"/>
      <c r="IP4703"/>
      <c r="IQ4703"/>
    </row>
    <row r="4704" s="33" customFormat="1" ht="15.75" customHeight="1" spans="1:251">
      <c r="A4704" s="151"/>
      <c r="C4704" s="121"/>
      <c r="D4704" s="116"/>
      <c r="E4704" s="116"/>
      <c r="F4704" s="88"/>
      <c r="IM4704"/>
      <c r="IN4704"/>
      <c r="IO4704"/>
      <c r="IP4704"/>
      <c r="IQ4704"/>
    </row>
    <row r="4705" s="33" customFormat="1" ht="15.75" customHeight="1" spans="1:251">
      <c r="A4705" s="151"/>
      <c r="C4705" s="121"/>
      <c r="D4705" s="116"/>
      <c r="E4705" s="116"/>
      <c r="F4705" s="88"/>
      <c r="IM4705"/>
      <c r="IN4705"/>
      <c r="IO4705"/>
      <c r="IP4705"/>
      <c r="IQ4705"/>
    </row>
    <row r="4706" s="33" customFormat="1" ht="15.75" customHeight="1" spans="1:251">
      <c r="A4706" s="151"/>
      <c r="C4706" s="121"/>
      <c r="D4706" s="116"/>
      <c r="E4706" s="116"/>
      <c r="F4706" s="88"/>
      <c r="IM4706"/>
      <c r="IN4706"/>
      <c r="IO4706"/>
      <c r="IP4706"/>
      <c r="IQ4706"/>
    </row>
    <row r="4707" s="33" customFormat="1" ht="15.75" customHeight="1" spans="1:251">
      <c r="A4707" s="151"/>
      <c r="C4707" s="121"/>
      <c r="D4707" s="116"/>
      <c r="E4707" s="116"/>
      <c r="F4707" s="88"/>
      <c r="IM4707"/>
      <c r="IN4707"/>
      <c r="IO4707"/>
      <c r="IP4707"/>
      <c r="IQ4707"/>
    </row>
    <row r="4708" s="33" customFormat="1" ht="15.75" customHeight="1" spans="1:251">
      <c r="A4708" s="151"/>
      <c r="C4708" s="121"/>
      <c r="D4708" s="116"/>
      <c r="E4708" s="116"/>
      <c r="F4708" s="88"/>
      <c r="IM4708"/>
      <c r="IN4708"/>
      <c r="IO4708"/>
      <c r="IP4708"/>
      <c r="IQ4708"/>
    </row>
    <row r="4709" s="33" customFormat="1" ht="15.75" customHeight="1" spans="1:251">
      <c r="A4709" s="151"/>
      <c r="C4709" s="121"/>
      <c r="D4709" s="116"/>
      <c r="E4709" s="116"/>
      <c r="F4709" s="88"/>
      <c r="IM4709"/>
      <c r="IN4709"/>
      <c r="IO4709"/>
      <c r="IP4709"/>
      <c r="IQ4709"/>
    </row>
    <row r="4710" s="33" customFormat="1" ht="15.75" customHeight="1" spans="1:251">
      <c r="A4710" s="151"/>
      <c r="C4710" s="121"/>
      <c r="D4710" s="116"/>
      <c r="E4710" s="116"/>
      <c r="F4710" s="88"/>
      <c r="IM4710"/>
      <c r="IN4710"/>
      <c r="IO4710"/>
      <c r="IP4710"/>
      <c r="IQ4710"/>
    </row>
    <row r="4711" s="33" customFormat="1" ht="15.75" customHeight="1" spans="1:251">
      <c r="A4711" s="151"/>
      <c r="C4711" s="121"/>
      <c r="D4711" s="116"/>
      <c r="E4711" s="116"/>
      <c r="F4711" s="88"/>
      <c r="IM4711"/>
      <c r="IN4711"/>
      <c r="IO4711"/>
      <c r="IP4711"/>
      <c r="IQ4711"/>
    </row>
    <row r="4712" s="33" customFormat="1" ht="15.75" customHeight="1" spans="1:251">
      <c r="A4712" s="151"/>
      <c r="C4712" s="121"/>
      <c r="D4712" s="116"/>
      <c r="E4712" s="116"/>
      <c r="F4712" s="88"/>
      <c r="IM4712"/>
      <c r="IN4712"/>
      <c r="IO4712"/>
      <c r="IP4712"/>
      <c r="IQ4712"/>
    </row>
    <row r="4713" s="33" customFormat="1" ht="15.75" customHeight="1" spans="1:251">
      <c r="A4713" s="151"/>
      <c r="C4713" s="121"/>
      <c r="D4713" s="116"/>
      <c r="E4713" s="116"/>
      <c r="F4713" s="88"/>
      <c r="IM4713"/>
      <c r="IN4713"/>
      <c r="IO4713"/>
      <c r="IP4713"/>
      <c r="IQ4713"/>
    </row>
    <row r="4714" s="33" customFormat="1" ht="15.75" customHeight="1" spans="1:251">
      <c r="A4714" s="151"/>
      <c r="C4714" s="121"/>
      <c r="D4714" s="116"/>
      <c r="E4714" s="116"/>
      <c r="F4714" s="88"/>
      <c r="IM4714"/>
      <c r="IN4714"/>
      <c r="IO4714"/>
      <c r="IP4714"/>
      <c r="IQ4714"/>
    </row>
    <row r="4715" s="33" customFormat="1" ht="15.75" customHeight="1" spans="1:251">
      <c r="A4715" s="151"/>
      <c r="C4715" s="121"/>
      <c r="D4715" s="116"/>
      <c r="E4715" s="116"/>
      <c r="F4715" s="88"/>
      <c r="IM4715"/>
      <c r="IN4715"/>
      <c r="IO4715"/>
      <c r="IP4715"/>
      <c r="IQ4715"/>
    </row>
    <row r="4716" s="33" customFormat="1" ht="15.75" customHeight="1" spans="1:251">
      <c r="A4716" s="151"/>
      <c r="C4716" s="121"/>
      <c r="D4716" s="116"/>
      <c r="E4716" s="116"/>
      <c r="F4716" s="88"/>
      <c r="IM4716"/>
      <c r="IN4716"/>
      <c r="IO4716"/>
      <c r="IP4716"/>
      <c r="IQ4716"/>
    </row>
    <row r="4717" s="33" customFormat="1" ht="15.75" customHeight="1" spans="1:251">
      <c r="A4717" s="151"/>
      <c r="C4717" s="121"/>
      <c r="D4717" s="116"/>
      <c r="E4717" s="116"/>
      <c r="F4717" s="88"/>
      <c r="IM4717"/>
      <c r="IN4717"/>
      <c r="IO4717"/>
      <c r="IP4717"/>
      <c r="IQ4717"/>
    </row>
    <row r="4718" s="33" customFormat="1" ht="15.75" customHeight="1" spans="1:251">
      <c r="A4718" s="151"/>
      <c r="C4718" s="121"/>
      <c r="D4718" s="116"/>
      <c r="E4718" s="116"/>
      <c r="F4718" s="88"/>
      <c r="IM4718"/>
      <c r="IN4718"/>
      <c r="IO4718"/>
      <c r="IP4718"/>
      <c r="IQ4718"/>
    </row>
    <row r="4719" s="33" customFormat="1" ht="15.75" customHeight="1" spans="1:251">
      <c r="A4719" s="151"/>
      <c r="C4719" s="121"/>
      <c r="D4719" s="116"/>
      <c r="E4719" s="116"/>
      <c r="F4719" s="88"/>
      <c r="IM4719"/>
      <c r="IN4719"/>
      <c r="IO4719"/>
      <c r="IP4719"/>
      <c r="IQ4719"/>
    </row>
    <row r="4720" s="33" customFormat="1" ht="15.75" customHeight="1" spans="1:251">
      <c r="A4720" s="151"/>
      <c r="C4720" s="121"/>
      <c r="D4720" s="116"/>
      <c r="E4720" s="116"/>
      <c r="F4720" s="88"/>
      <c r="IM4720"/>
      <c r="IN4720"/>
      <c r="IO4720"/>
      <c r="IP4720"/>
      <c r="IQ4720"/>
    </row>
    <row r="4721" s="33" customFormat="1" ht="15.75" customHeight="1" spans="1:251">
      <c r="A4721" s="151"/>
      <c r="C4721" s="121"/>
      <c r="D4721" s="116"/>
      <c r="E4721" s="116"/>
      <c r="F4721" s="88"/>
      <c r="IM4721"/>
      <c r="IN4721"/>
      <c r="IO4721"/>
      <c r="IP4721"/>
      <c r="IQ4721"/>
    </row>
    <row r="4722" s="33" customFormat="1" ht="15.75" customHeight="1" spans="1:251">
      <c r="A4722" s="151"/>
      <c r="C4722" s="121"/>
      <c r="D4722" s="116"/>
      <c r="E4722" s="116"/>
      <c r="F4722" s="88"/>
      <c r="IM4722"/>
      <c r="IN4722"/>
      <c r="IO4722"/>
      <c r="IP4722"/>
      <c r="IQ4722"/>
    </row>
    <row r="4723" s="33" customFormat="1" ht="15.75" customHeight="1" spans="1:251">
      <c r="A4723" s="151"/>
      <c r="C4723" s="121"/>
      <c r="D4723" s="116"/>
      <c r="E4723" s="116"/>
      <c r="F4723" s="88"/>
      <c r="IM4723"/>
      <c r="IN4723"/>
      <c r="IO4723"/>
      <c r="IP4723"/>
      <c r="IQ4723"/>
    </row>
    <row r="4724" s="33" customFormat="1" ht="15.75" customHeight="1" spans="1:251">
      <c r="A4724" s="151"/>
      <c r="C4724" s="121"/>
      <c r="D4724" s="116"/>
      <c r="E4724" s="116"/>
      <c r="F4724" s="88"/>
      <c r="IM4724"/>
      <c r="IN4724"/>
      <c r="IO4724"/>
      <c r="IP4724"/>
      <c r="IQ4724"/>
    </row>
    <row r="4725" s="33" customFormat="1" ht="15.75" customHeight="1" spans="1:251">
      <c r="A4725" s="151"/>
      <c r="C4725" s="121"/>
      <c r="D4725" s="116"/>
      <c r="E4725" s="116"/>
      <c r="F4725" s="88"/>
      <c r="IM4725"/>
      <c r="IN4725"/>
      <c r="IO4725"/>
      <c r="IP4725"/>
      <c r="IQ4725"/>
    </row>
    <row r="4726" s="33" customFormat="1" ht="15.75" customHeight="1" spans="1:251">
      <c r="A4726" s="151"/>
      <c r="C4726" s="121"/>
      <c r="D4726" s="116"/>
      <c r="E4726" s="116"/>
      <c r="F4726" s="88"/>
      <c r="IM4726"/>
      <c r="IN4726"/>
      <c r="IO4726"/>
      <c r="IP4726"/>
      <c r="IQ4726"/>
    </row>
    <row r="4727" s="33" customFormat="1" ht="15.75" customHeight="1" spans="1:251">
      <c r="A4727" s="151"/>
      <c r="C4727" s="121"/>
      <c r="D4727" s="116"/>
      <c r="E4727" s="116"/>
      <c r="F4727" s="88"/>
      <c r="IM4727"/>
      <c r="IN4727"/>
      <c r="IO4727"/>
      <c r="IP4727"/>
      <c r="IQ4727"/>
    </row>
    <row r="4728" s="33" customFormat="1" ht="15.75" customHeight="1" spans="1:251">
      <c r="A4728" s="151"/>
      <c r="C4728" s="121"/>
      <c r="D4728" s="116"/>
      <c r="E4728" s="116"/>
      <c r="F4728" s="88"/>
      <c r="IM4728"/>
      <c r="IN4728"/>
      <c r="IO4728"/>
      <c r="IP4728"/>
      <c r="IQ4728"/>
    </row>
    <row r="4729" s="33" customFormat="1" ht="15.75" customHeight="1" spans="1:251">
      <c r="A4729" s="151"/>
      <c r="C4729" s="121"/>
      <c r="D4729" s="116"/>
      <c r="E4729" s="116"/>
      <c r="F4729" s="88"/>
      <c r="IM4729"/>
      <c r="IN4729"/>
      <c r="IO4729"/>
      <c r="IP4729"/>
      <c r="IQ4729"/>
    </row>
    <row r="4730" s="33" customFormat="1" ht="15.75" customHeight="1" spans="1:251">
      <c r="A4730" s="151"/>
      <c r="C4730" s="121"/>
      <c r="D4730" s="116"/>
      <c r="E4730" s="116"/>
      <c r="F4730" s="88"/>
      <c r="IM4730"/>
      <c r="IN4730"/>
      <c r="IO4730"/>
      <c r="IP4730"/>
      <c r="IQ4730"/>
    </row>
    <row r="4731" s="33" customFormat="1" ht="15.75" customHeight="1" spans="1:251">
      <c r="A4731" s="151"/>
      <c r="C4731" s="121"/>
      <c r="D4731" s="116"/>
      <c r="E4731" s="116"/>
      <c r="F4731" s="88"/>
      <c r="IM4731"/>
      <c r="IN4731"/>
      <c r="IO4731"/>
      <c r="IP4731"/>
      <c r="IQ4731"/>
    </row>
    <row r="4732" s="33" customFormat="1" ht="15.75" customHeight="1" spans="1:251">
      <c r="A4732" s="151"/>
      <c r="C4732" s="121"/>
      <c r="D4732" s="116"/>
      <c r="E4732" s="116"/>
      <c r="F4732" s="88"/>
      <c r="IM4732"/>
      <c r="IN4732"/>
      <c r="IO4732"/>
      <c r="IP4732"/>
      <c r="IQ4732"/>
    </row>
    <row r="4733" s="33" customFormat="1" ht="15.75" customHeight="1" spans="1:251">
      <c r="A4733" s="151"/>
      <c r="C4733" s="121"/>
      <c r="D4733" s="116"/>
      <c r="E4733" s="116"/>
      <c r="F4733" s="88"/>
      <c r="IM4733"/>
      <c r="IN4733"/>
      <c r="IO4733"/>
      <c r="IP4733"/>
      <c r="IQ4733"/>
    </row>
    <row r="4734" s="33" customFormat="1" ht="15.75" customHeight="1" spans="1:251">
      <c r="A4734" s="151"/>
      <c r="C4734" s="121"/>
      <c r="D4734" s="116"/>
      <c r="E4734" s="116"/>
      <c r="F4734" s="88"/>
      <c r="IM4734"/>
      <c r="IN4734"/>
      <c r="IO4734"/>
      <c r="IP4734"/>
      <c r="IQ4734"/>
    </row>
    <row r="4735" s="33" customFormat="1" ht="15.75" customHeight="1" spans="1:251">
      <c r="A4735" s="151"/>
      <c r="C4735" s="121"/>
      <c r="D4735" s="116"/>
      <c r="E4735" s="116"/>
      <c r="F4735" s="88"/>
      <c r="IM4735"/>
      <c r="IN4735"/>
      <c r="IO4735"/>
      <c r="IP4735"/>
      <c r="IQ4735"/>
    </row>
    <row r="4736" s="33" customFormat="1" ht="15.75" customHeight="1"/>
    <row r="4737" s="33" customFormat="1" ht="15.75" customHeight="1"/>
    <row r="4738" s="33" customFormat="1" ht="15.75" customHeight="1"/>
    <row r="4739" s="33" customFormat="1" ht="15.75" customHeight="1"/>
    <row r="4740" s="33" customFormat="1" ht="15.75" customHeight="1"/>
    <row r="4741" s="33" customFormat="1" ht="15.75" customHeight="1"/>
    <row r="4742" s="33" customFormat="1" ht="15.75" customHeight="1"/>
    <row r="4743" s="33" customFormat="1" ht="15.75" customHeight="1"/>
    <row r="4744" s="33" customFormat="1" ht="15.75" customHeight="1"/>
    <row r="4745" s="33" customFormat="1" ht="15.75" customHeight="1"/>
    <row r="4746" s="33" customFormat="1" ht="15.75" customHeight="1"/>
    <row r="4747" s="33" customFormat="1" ht="15.75" customHeight="1"/>
    <row r="4748" s="33" customFormat="1" ht="15.75" customHeight="1"/>
    <row r="4749" s="33" customFormat="1" ht="15.75" customHeight="1"/>
    <row r="4750" s="33" customFormat="1" ht="15.75" customHeight="1"/>
    <row r="4751" s="33" customFormat="1" ht="15.75" customHeight="1"/>
    <row r="4752" s="33" customFormat="1" ht="15.75" customHeight="1"/>
    <row r="4753" s="33" customFormat="1" ht="15.75" customHeight="1"/>
    <row r="4754" s="33" customFormat="1" ht="15.75" customHeight="1"/>
    <row r="4755" s="33" customFormat="1" ht="15.75" customHeight="1"/>
    <row r="4756" s="33" customFormat="1" ht="15.75" customHeight="1"/>
    <row r="4757" s="33" customFormat="1" ht="15.75" customHeight="1"/>
    <row r="4758" s="33" customFormat="1" ht="15.75" customHeight="1"/>
    <row r="4759" s="33" customFormat="1" ht="15.75" customHeight="1"/>
    <row r="4760" s="33" customFormat="1" ht="15.75" customHeight="1"/>
    <row r="4761" s="33" customFormat="1" ht="15.75" customHeight="1"/>
    <row r="4762" s="33" customFormat="1" ht="15.75" customHeight="1"/>
    <row r="4763" s="33" customFormat="1" ht="15.75" customHeight="1"/>
    <row r="4764" s="33" customFormat="1" ht="15.75" customHeight="1"/>
    <row r="4765" s="33" customFormat="1" ht="15.75" customHeight="1"/>
    <row r="4766" s="33" customFormat="1" ht="15.75" customHeight="1"/>
    <row r="4767" s="33" customFormat="1" ht="15.75" customHeight="1"/>
    <row r="4768" s="33" customFormat="1" ht="15.75" customHeight="1"/>
    <row r="4769" s="33" customFormat="1" ht="15.75" customHeight="1"/>
    <row r="4770" s="33" customFormat="1" ht="15.75" customHeight="1"/>
    <row r="4771" s="33" customFormat="1" ht="15.75" customHeight="1"/>
    <row r="4772" s="33" customFormat="1" ht="15.75" customHeight="1"/>
    <row r="4773" s="33" customFormat="1" ht="15.75" customHeight="1"/>
    <row r="4774" s="33" customFormat="1" ht="15.75" customHeight="1"/>
    <row r="4775" s="33" customFormat="1" ht="15.75" customHeight="1"/>
    <row r="4776" s="33" customFormat="1" ht="15.75" customHeight="1"/>
    <row r="4777" s="33" customFormat="1" ht="15.75" customHeight="1"/>
    <row r="4778" s="33" customFormat="1" ht="15.75" customHeight="1"/>
    <row r="4779" s="33" customFormat="1" ht="15.75" customHeight="1"/>
    <row r="4780" s="33" customFormat="1" ht="15.75" customHeight="1"/>
    <row r="4781" s="33" customFormat="1" ht="15.75" customHeight="1"/>
    <row r="4782" s="33" customFormat="1" ht="15.75" customHeight="1"/>
    <row r="4783" s="33" customFormat="1" ht="15.75" customHeight="1"/>
    <row r="4784" s="33" customFormat="1" ht="15.75" customHeight="1"/>
    <row r="4785" s="33" customFormat="1" ht="15.75" customHeight="1"/>
    <row r="4786" s="33" customFormat="1" ht="15.75" customHeight="1"/>
    <row r="4787" s="33" customFormat="1" ht="15.75" customHeight="1"/>
    <row r="4788" s="33" customFormat="1" ht="15.75" customHeight="1"/>
    <row r="4789" s="33" customFormat="1" ht="15.75" customHeight="1"/>
    <row r="4790" s="33" customFormat="1" ht="15.75" customHeight="1"/>
    <row r="4791" s="33" customFormat="1" ht="15.75" customHeight="1"/>
    <row r="4792" s="33" customFormat="1" ht="15.75" customHeight="1"/>
    <row r="4793" s="33" customFormat="1" ht="15.75" customHeight="1"/>
    <row r="4794" s="33" customFormat="1" ht="15.75" customHeight="1"/>
    <row r="4795" s="33" customFormat="1" ht="15.75" customHeight="1"/>
    <row r="4796" s="33" customFormat="1" ht="15.75" customHeight="1"/>
    <row r="4797" s="33" customFormat="1" ht="15.75" customHeight="1"/>
    <row r="4798" s="33" customFormat="1" ht="15.75" customHeight="1"/>
    <row r="4799" s="33" customFormat="1" ht="15.75" customHeight="1"/>
    <row r="4800" s="33" customFormat="1" ht="15.75" customHeight="1"/>
    <row r="4801" s="33" customFormat="1" ht="15.75" customHeight="1"/>
    <row r="4802" s="33" customFormat="1" ht="15.75" customHeight="1"/>
    <row r="4803" s="33" customFormat="1" ht="15.75" customHeight="1"/>
    <row r="4804" s="33" customFormat="1" ht="15.75" customHeight="1"/>
    <row r="4805" s="33" customFormat="1" ht="15.75" customHeight="1"/>
    <row r="4806" s="33" customFormat="1" ht="15.75" customHeight="1"/>
    <row r="4807" s="33" customFormat="1" ht="15.75" customHeight="1"/>
    <row r="4808" s="33" customFormat="1" ht="15.75" customHeight="1"/>
    <row r="4809" s="33" customFormat="1" ht="15.75" customHeight="1"/>
    <row r="4810" s="33" customFormat="1" ht="15.75" customHeight="1"/>
    <row r="4811" s="33" customFormat="1" ht="15.75" customHeight="1"/>
    <row r="4812" s="33" customFormat="1" ht="15.75" customHeight="1"/>
    <row r="4813" s="33" customFormat="1" ht="15.75" customHeight="1"/>
    <row r="4814" s="33" customFormat="1" ht="15.75" customHeight="1"/>
    <row r="4815" s="33" customFormat="1" ht="15.75" customHeight="1"/>
    <row r="4816" s="33" customFormat="1" ht="15.75" customHeight="1"/>
    <row r="4817" s="33" customFormat="1" ht="15.75" customHeight="1"/>
    <row r="4818" s="33" customFormat="1" ht="15.75" customHeight="1"/>
    <row r="4819" s="33" customFormat="1" ht="15.75" customHeight="1"/>
    <row r="4820" s="33" customFormat="1" ht="15.75" customHeight="1"/>
    <row r="4821" s="33" customFormat="1" ht="15.75" customHeight="1"/>
    <row r="4822" s="33" customFormat="1" ht="15.75" customHeight="1"/>
    <row r="4823" s="33" customFormat="1" ht="15.75" customHeight="1"/>
    <row r="4824" s="33" customFormat="1" ht="15.75" customHeight="1"/>
    <row r="4825" s="33" customFormat="1" ht="15.75" customHeight="1"/>
    <row r="4826" s="33" customFormat="1" ht="15.75" customHeight="1"/>
    <row r="4827" s="33" customFormat="1" ht="15.75" customHeight="1"/>
    <row r="4828" s="33" customFormat="1" ht="15.75" customHeight="1"/>
    <row r="4829" s="33" customFormat="1" ht="15.75" customHeight="1"/>
    <row r="4830" s="33" customFormat="1" ht="15.75" customHeight="1"/>
    <row r="4831" s="33" customFormat="1" ht="15.75" customHeight="1"/>
    <row r="4832" s="33" customFormat="1" ht="15.75" customHeight="1"/>
    <row r="4833" s="33" customFormat="1" ht="15.75" customHeight="1"/>
    <row r="4834" s="33" customFormat="1" ht="15.75" customHeight="1"/>
    <row r="4835" s="33" customFormat="1" ht="15.75" customHeight="1"/>
    <row r="4836" s="33" customFormat="1" ht="15.75" customHeight="1"/>
    <row r="4837" s="33" customFormat="1" ht="15.75" customHeight="1"/>
    <row r="4838" s="33" customFormat="1" ht="15.75" customHeight="1"/>
    <row r="4839" s="33" customFormat="1" ht="15.75" customHeight="1"/>
    <row r="4840" s="33" customFormat="1" ht="15.75" customHeight="1"/>
    <row r="4841" s="33" customFormat="1" ht="15.75" customHeight="1"/>
    <row r="4842" s="33" customFormat="1" ht="15.75" customHeight="1"/>
    <row r="4843" s="33" customFormat="1" ht="15.75" customHeight="1"/>
    <row r="4844" s="33" customFormat="1" ht="15.75" customHeight="1"/>
    <row r="4845" s="33" customFormat="1" ht="15.75" customHeight="1"/>
    <row r="4846" s="33" customFormat="1" ht="15.75" customHeight="1"/>
    <row r="4847" s="33" customFormat="1" ht="15.75" customHeight="1"/>
    <row r="4848" s="33" customFormat="1" ht="15.75" customHeight="1"/>
    <row r="4849" s="33" customFormat="1" ht="15.75" customHeight="1"/>
    <row r="4850" s="33" customFormat="1" ht="15.75" customHeight="1"/>
    <row r="4851" s="33" customFormat="1" ht="15.75" customHeight="1"/>
    <row r="4852" s="33" customFormat="1" ht="15.75" customHeight="1"/>
    <row r="4853" s="33" customFormat="1" ht="15.75" customHeight="1"/>
    <row r="4854" s="33" customFormat="1" ht="15.75" customHeight="1"/>
    <row r="4855" s="33" customFormat="1" ht="15.75" customHeight="1"/>
    <row r="4856" s="33" customFormat="1" ht="15.75" customHeight="1"/>
    <row r="4857" s="33" customFormat="1" ht="15.75" customHeight="1"/>
    <row r="4858" s="33" customFormat="1" ht="15.75" customHeight="1"/>
    <row r="4859" s="33" customFormat="1" ht="15.75" customHeight="1"/>
    <row r="4860" s="33" customFormat="1" ht="15.75" customHeight="1"/>
    <row r="4861" s="33" customFormat="1" ht="15.75" customHeight="1"/>
    <row r="4862" s="33" customFormat="1" ht="15.75" customHeight="1"/>
    <row r="4863" s="33" customFormat="1" ht="15.75" customHeight="1"/>
    <row r="4864" s="33" customFormat="1" ht="15.75" customHeight="1"/>
    <row r="4865" s="33" customFormat="1" ht="15.75" customHeight="1"/>
    <row r="4866" s="33" customFormat="1" ht="15.75" customHeight="1"/>
    <row r="4867" s="33" customFormat="1" ht="15.75" customHeight="1"/>
    <row r="4868" s="33" customFormat="1" ht="15.75" customHeight="1"/>
    <row r="4869" s="33" customFormat="1" ht="15.75" customHeight="1"/>
    <row r="4870" s="33" customFormat="1" ht="15.75" customHeight="1"/>
    <row r="4871" s="33" customFormat="1" ht="15.75" customHeight="1"/>
    <row r="4872" s="33" customFormat="1" ht="15.75" customHeight="1"/>
    <row r="4873" s="33" customFormat="1" ht="15.75" customHeight="1"/>
    <row r="4874" s="33" customFormat="1" ht="15.75" customHeight="1"/>
    <row r="4875" s="33" customFormat="1" ht="15.75" customHeight="1"/>
    <row r="4876" s="33" customFormat="1" ht="15.75" customHeight="1"/>
    <row r="4877" s="33" customFormat="1" ht="15.75" customHeight="1"/>
    <row r="4878" s="33" customFormat="1" ht="15.75" customHeight="1"/>
    <row r="4879" s="33" customFormat="1" ht="15.75" customHeight="1"/>
    <row r="4880" s="33" customFormat="1" ht="15.75" customHeight="1"/>
    <row r="4881" s="33" customFormat="1" ht="15.75" customHeight="1"/>
    <row r="4882" s="33" customFormat="1" ht="15.75" customHeight="1"/>
    <row r="4883" s="33" customFormat="1" ht="15.75" customHeight="1"/>
    <row r="4884" s="33" customFormat="1" ht="15.75" customHeight="1"/>
    <row r="4885" s="33" customFormat="1" ht="15.75" customHeight="1"/>
    <row r="4886" s="33" customFormat="1" ht="15.75" customHeight="1"/>
    <row r="4887" s="33" customFormat="1" ht="15.75" customHeight="1"/>
    <row r="4888" s="33" customFormat="1" ht="15.75" customHeight="1"/>
    <row r="4889" s="33" customFormat="1" ht="15.75" customHeight="1"/>
    <row r="4890" s="33" customFormat="1" ht="15.75" customHeight="1"/>
    <row r="4891" s="33" customFormat="1" ht="15.75" customHeight="1"/>
    <row r="4892" s="33" customFormat="1" ht="15.75" customHeight="1"/>
    <row r="4893" s="33" customFormat="1" ht="15.75" customHeight="1"/>
    <row r="4894" s="33" customFormat="1" ht="15.75" customHeight="1"/>
    <row r="4895" s="33" customFormat="1" ht="15.75" customHeight="1"/>
    <row r="4896" s="33" customFormat="1" ht="15.75" customHeight="1"/>
    <row r="4897" s="33" customFormat="1" ht="15.75" customHeight="1"/>
    <row r="4898" s="33" customFormat="1" ht="15.75" customHeight="1"/>
    <row r="4899" s="33" customFormat="1" ht="15.75" customHeight="1"/>
    <row r="4900" s="33" customFormat="1" ht="15.75" customHeight="1"/>
    <row r="4901" s="33" customFormat="1" ht="15.75" customHeight="1"/>
    <row r="4902" s="33" customFormat="1" ht="15.75" customHeight="1"/>
    <row r="4903" s="33" customFormat="1" ht="15.75" customHeight="1"/>
    <row r="4904" s="33" customFormat="1" ht="15.75" customHeight="1"/>
    <row r="4905" s="33" customFormat="1" ht="15.75" customHeight="1"/>
    <row r="4906" s="33" customFormat="1" ht="15.75" customHeight="1"/>
    <row r="4907" s="33" customFormat="1" ht="15.75" customHeight="1"/>
    <row r="4908" s="33" customFormat="1" ht="15.75" customHeight="1"/>
    <row r="4909" s="33" customFormat="1" ht="15.75" customHeight="1"/>
    <row r="4910" s="33" customFormat="1" ht="15.75" customHeight="1"/>
    <row r="4911" s="33" customFormat="1" ht="15.75" customHeight="1"/>
    <row r="4912" s="33" customFormat="1" ht="15.75" customHeight="1"/>
    <row r="4913" s="33" customFormat="1" ht="15.75" customHeight="1"/>
    <row r="4914" s="33" customFormat="1" ht="15.75" customHeight="1"/>
    <row r="4915" s="33" customFormat="1" ht="15.75" customHeight="1"/>
    <row r="4916" s="33" customFormat="1" ht="15.75" customHeight="1"/>
    <row r="4917" s="33" customFormat="1" ht="15.75" customHeight="1"/>
    <row r="4918" s="33" customFormat="1" ht="15.75" customHeight="1"/>
    <row r="4919" s="33" customFormat="1" ht="15.75" customHeight="1"/>
    <row r="4920" s="33" customFormat="1" ht="15.75" customHeight="1"/>
    <row r="4921" s="33" customFormat="1" ht="15.75" customHeight="1"/>
    <row r="4922" s="33" customFormat="1" ht="15.75" customHeight="1"/>
    <row r="4923" s="33" customFormat="1" ht="15.75" customHeight="1"/>
    <row r="4924" s="33" customFormat="1" ht="15.75" customHeight="1"/>
    <row r="4925" s="33" customFormat="1" ht="15.75" customHeight="1"/>
    <row r="4926" s="33" customFormat="1" ht="15.75" customHeight="1"/>
    <row r="4927" s="33" customFormat="1" ht="15.75" customHeight="1"/>
    <row r="4928" s="33" customFormat="1" ht="15.75" customHeight="1"/>
    <row r="4929" s="33" customFormat="1" ht="15.75" customHeight="1"/>
    <row r="4930" s="33" customFormat="1" ht="15.75" customHeight="1"/>
    <row r="4931" s="33" customFormat="1" ht="15.75" customHeight="1"/>
    <row r="4932" s="33" customFormat="1" ht="15.75" customHeight="1"/>
    <row r="4933" s="33" customFormat="1" ht="15.75" customHeight="1"/>
    <row r="4934" s="33" customFormat="1" ht="15.75" customHeight="1"/>
    <row r="4935" s="33" customFormat="1" ht="15.75" customHeight="1"/>
    <row r="4936" s="33" customFormat="1" ht="15.75" customHeight="1"/>
    <row r="4937" s="33" customFormat="1" ht="15.75" customHeight="1"/>
    <row r="4938" s="33" customFormat="1" ht="15.75" customHeight="1"/>
    <row r="4939" s="33" customFormat="1" ht="15.75" customHeight="1"/>
    <row r="4940" s="33" customFormat="1" ht="15.75" customHeight="1"/>
    <row r="4941" s="33" customFormat="1" ht="15.75" customHeight="1"/>
    <row r="4942" s="33" customFormat="1" ht="15.75" customHeight="1"/>
    <row r="4943" s="33" customFormat="1" ht="15.75" customHeight="1"/>
    <row r="4944" s="33" customFormat="1" ht="15.75" customHeight="1"/>
    <row r="4945" s="33" customFormat="1" ht="15.75" customHeight="1"/>
    <row r="4946" s="33" customFormat="1" ht="15.75" customHeight="1"/>
    <row r="4947" s="33" customFormat="1" ht="15.75" customHeight="1"/>
    <row r="4948" s="33" customFormat="1" ht="15.75" customHeight="1"/>
    <row r="4949" s="33" customFormat="1" ht="15.75" customHeight="1"/>
    <row r="4950" s="33" customFormat="1" ht="15.75" customHeight="1"/>
    <row r="4951" s="33" customFormat="1" ht="15.75" customHeight="1"/>
    <row r="4952" s="33" customFormat="1" ht="15.75" customHeight="1"/>
    <row r="4953" s="33" customFormat="1" ht="15.75" customHeight="1"/>
    <row r="4954" s="33" customFormat="1" ht="15.75" customHeight="1"/>
    <row r="4955" s="33" customFormat="1" ht="15.75" customHeight="1"/>
    <row r="4956" s="33" customFormat="1" ht="15.75" customHeight="1"/>
    <row r="4957" s="33" customFormat="1" ht="15.75" customHeight="1"/>
    <row r="4958" s="33" customFormat="1" ht="15.75" customHeight="1"/>
    <row r="4959" s="33" customFormat="1" ht="15.75" customHeight="1"/>
    <row r="4960" s="33" customFormat="1" ht="15.75" customHeight="1"/>
    <row r="4961" s="33" customFormat="1" ht="15.75" customHeight="1"/>
    <row r="4962" s="33" customFormat="1" ht="15.75" customHeight="1"/>
    <row r="4963" s="33" customFormat="1" ht="15.75" customHeight="1"/>
    <row r="4964" s="33" customFormat="1" ht="15.75" customHeight="1"/>
    <row r="4965" s="33" customFormat="1" ht="15.75" customHeight="1"/>
    <row r="4966" s="33" customFormat="1" ht="15.75" customHeight="1"/>
    <row r="4967" s="33" customFormat="1" ht="15.75" customHeight="1"/>
    <row r="4968" s="33" customFormat="1" ht="15.75" customHeight="1"/>
    <row r="4969" s="33" customFormat="1" ht="15.75" customHeight="1"/>
    <row r="4970" s="33" customFormat="1" ht="15.75" customHeight="1"/>
    <row r="4971" s="33" customFormat="1" ht="15.75" customHeight="1"/>
    <row r="4972" s="33" customFormat="1" ht="15.75" customHeight="1"/>
    <row r="4973" s="33" customFormat="1" ht="15.75" customHeight="1"/>
    <row r="4974" s="33" customFormat="1" ht="15.75" customHeight="1"/>
    <row r="4975" s="33" customFormat="1" ht="15.75" customHeight="1"/>
    <row r="4976" s="33" customFormat="1" ht="15.75" customHeight="1"/>
    <row r="4977" s="33" customFormat="1" ht="15.75" customHeight="1"/>
    <row r="4978" s="33" customFormat="1" ht="15.75" customHeight="1"/>
    <row r="4979" s="33" customFormat="1" ht="15.75" customHeight="1"/>
    <row r="4980" s="33" customFormat="1" ht="15.75" customHeight="1"/>
    <row r="4981" s="33" customFormat="1" ht="15.75" customHeight="1"/>
    <row r="4982" s="33" customFormat="1" ht="15.75" customHeight="1"/>
    <row r="4983" s="33" customFormat="1" ht="15.75" customHeight="1"/>
    <row r="4984" s="33" customFormat="1" ht="15.75" customHeight="1"/>
    <row r="4985" s="33" customFormat="1" ht="15.75" customHeight="1"/>
    <row r="4986" s="33" customFormat="1" ht="15.75" customHeight="1"/>
    <row r="4987" s="33" customFormat="1" ht="15.75" customHeight="1"/>
    <row r="4988" s="33" customFormat="1" ht="15.75" customHeight="1"/>
    <row r="4989" s="33" customFormat="1" ht="15.75" customHeight="1"/>
    <row r="4990" s="33" customFormat="1" ht="15.75" customHeight="1"/>
    <row r="4991" s="33" customFormat="1" ht="15.75" customHeight="1"/>
    <row r="4992" s="33" customFormat="1" ht="15.75" customHeight="1"/>
    <row r="4993" s="33" customFormat="1" ht="15.75" customHeight="1"/>
    <row r="4994" s="33" customFormat="1" ht="15.75" customHeight="1"/>
    <row r="4995" s="33" customFormat="1" ht="15.75" customHeight="1"/>
    <row r="4996" s="33" customFormat="1" ht="15.75" customHeight="1"/>
    <row r="4997" s="33" customFormat="1" ht="15.75" customHeight="1"/>
    <row r="4998" s="33" customFormat="1" ht="15.75" customHeight="1"/>
    <row r="4999" s="33" customFormat="1" ht="15.75" customHeight="1"/>
    <row r="5000" s="33" customFormat="1" ht="15.75" customHeight="1"/>
    <row r="5001" s="33" customFormat="1" ht="15.75" customHeight="1"/>
    <row r="5002" s="33" customFormat="1" ht="15.75" customHeight="1"/>
    <row r="5003" s="33" customFormat="1" ht="15.75" customHeight="1"/>
    <row r="5004" s="33" customFormat="1" ht="15.75" customHeight="1"/>
    <row r="5005" s="33" customFormat="1" ht="15.75" customHeight="1"/>
    <row r="5006" s="33" customFormat="1" ht="15.75" customHeight="1"/>
    <row r="5007" s="33" customFormat="1" ht="15.75" customHeight="1"/>
    <row r="5008" s="33" customFormat="1" ht="15.75" customHeight="1"/>
    <row r="5009" s="33" customFormat="1" ht="15.75" customHeight="1"/>
    <row r="5010" s="33" customFormat="1" ht="15.75" customHeight="1"/>
    <row r="5011" s="33" customFormat="1" ht="15.75" customHeight="1"/>
    <row r="5012" s="33" customFormat="1" ht="15.75" customHeight="1"/>
    <row r="5013" s="33" customFormat="1" ht="15.75" customHeight="1"/>
    <row r="5014" s="33" customFormat="1" ht="15.75" customHeight="1"/>
    <row r="5015" s="33" customFormat="1" ht="15.75" customHeight="1"/>
    <row r="5016" s="33" customFormat="1" ht="15.75" customHeight="1"/>
    <row r="5017" s="33" customFormat="1" ht="15.75" customHeight="1"/>
    <row r="5018" s="33" customFormat="1" ht="15.75" customHeight="1"/>
    <row r="5019" s="33" customFormat="1" ht="15.75" customHeight="1"/>
    <row r="5020" s="33" customFormat="1" ht="15.75" customHeight="1"/>
    <row r="5021" s="33" customFormat="1" ht="15.75" customHeight="1"/>
    <row r="5022" s="33" customFormat="1" ht="15.75" customHeight="1"/>
    <row r="5023" s="33" customFormat="1" ht="15.75" customHeight="1"/>
    <row r="5024" s="33" customFormat="1" ht="15.75" customHeight="1"/>
    <row r="5025" s="33" customFormat="1" ht="15.75" customHeight="1"/>
    <row r="5026" s="33" customFormat="1" ht="15.75" customHeight="1"/>
    <row r="5027" s="33" customFormat="1" ht="15.75" customHeight="1"/>
    <row r="5028" s="33" customFormat="1" ht="15.75" customHeight="1"/>
    <row r="5029" s="33" customFormat="1" ht="15.75" customHeight="1"/>
    <row r="5030" s="33" customFormat="1" ht="15.75" customHeight="1"/>
    <row r="5031" s="33" customFormat="1" ht="15.75" customHeight="1"/>
    <row r="5032" s="33" customFormat="1" ht="15.75" customHeight="1"/>
    <row r="5033" s="33" customFormat="1" ht="15.75" customHeight="1"/>
    <row r="5034" s="33" customFormat="1" ht="15.75" customHeight="1"/>
    <row r="5035" s="33" customFormat="1" ht="15.75" customHeight="1"/>
    <row r="5036" s="33" customFormat="1" ht="15.75" customHeight="1"/>
    <row r="5037" s="33" customFormat="1" ht="15.75" customHeight="1"/>
    <row r="5038" s="33" customFormat="1" ht="15.75" customHeight="1"/>
    <row r="5039" s="33" customFormat="1" ht="15.75" customHeight="1"/>
    <row r="5040" s="33" customFormat="1" ht="15.75" customHeight="1"/>
    <row r="5041" s="33" customFormat="1" ht="15.75" customHeight="1"/>
    <row r="5042" s="33" customFormat="1" ht="15.75" customHeight="1"/>
    <row r="5043" s="33" customFormat="1" ht="15.75" customHeight="1"/>
    <row r="5044" s="33" customFormat="1" ht="15.75" customHeight="1"/>
    <row r="5045" s="33" customFormat="1" ht="15.75" customHeight="1"/>
    <row r="5046" s="33" customFormat="1" ht="15.75" customHeight="1"/>
    <row r="5047" s="33" customFormat="1" ht="15.75" customHeight="1"/>
    <row r="5048" s="33" customFormat="1" ht="15.75" customHeight="1"/>
    <row r="5049" s="33" customFormat="1" ht="15.75" customHeight="1"/>
    <row r="5050" s="33" customFormat="1" ht="15.75" customHeight="1"/>
    <row r="5051" s="33" customFormat="1" ht="15.75" customHeight="1"/>
    <row r="5052" s="33" customFormat="1" ht="15.75" customHeight="1"/>
    <row r="5053" s="33" customFormat="1" ht="15.75" customHeight="1"/>
    <row r="5054" s="33" customFormat="1" ht="15.75" customHeight="1"/>
    <row r="5055" s="33" customFormat="1" ht="15.75" customHeight="1"/>
    <row r="5056" s="33" customFormat="1" ht="15.75" customHeight="1"/>
    <row r="5057" s="33" customFormat="1" ht="15.75" customHeight="1"/>
    <row r="5058" s="33" customFormat="1" ht="15.75" customHeight="1"/>
    <row r="5059" s="33" customFormat="1" ht="15.75" customHeight="1"/>
    <row r="5060" s="33" customFormat="1" ht="15.75" customHeight="1"/>
    <row r="5061" s="33" customFormat="1" ht="15.75" customHeight="1"/>
    <row r="5062" s="33" customFormat="1" ht="15.75" customHeight="1"/>
    <row r="5063" s="33" customFormat="1" ht="15.75" customHeight="1"/>
    <row r="5064" s="33" customFormat="1" ht="15.75" customHeight="1"/>
    <row r="5065" s="33" customFormat="1" ht="15.75" customHeight="1"/>
    <row r="5066" s="33" customFormat="1" ht="15.75" customHeight="1"/>
    <row r="5067" s="33" customFormat="1" ht="15.75" customHeight="1"/>
    <row r="5068" s="33" customFormat="1" ht="15.75" customHeight="1"/>
    <row r="5069" s="33" customFormat="1" ht="15.75" customHeight="1"/>
    <row r="5070" s="33" customFormat="1" ht="15.75" customHeight="1"/>
    <row r="5071" s="33" customFormat="1" ht="15.75" customHeight="1"/>
    <row r="5072" s="33" customFormat="1" ht="15.75" customHeight="1"/>
    <row r="5073" s="33" customFormat="1" ht="15.75" customHeight="1"/>
    <row r="5074" s="33" customFormat="1" ht="15.75" customHeight="1"/>
    <row r="5075" s="33" customFormat="1" ht="15.75" customHeight="1"/>
    <row r="5076" s="33" customFormat="1" ht="15.75" customHeight="1"/>
    <row r="5077" s="33" customFormat="1" ht="15.75" customHeight="1"/>
    <row r="5078" s="33" customFormat="1" ht="15.75" customHeight="1"/>
    <row r="5079" s="33" customFormat="1" ht="15.75" customHeight="1"/>
    <row r="5080" s="33" customFormat="1" ht="15.75" customHeight="1"/>
    <row r="5081" s="33" customFormat="1" ht="15.75" customHeight="1"/>
    <row r="5082" s="33" customFormat="1" ht="15.75" customHeight="1"/>
    <row r="5083" s="33" customFormat="1" ht="15.75" customHeight="1"/>
    <row r="5084" s="33" customFormat="1" ht="15.75" customHeight="1"/>
    <row r="5085" s="33" customFormat="1" ht="15.75" customHeight="1"/>
    <row r="5086" s="33" customFormat="1" ht="15.75" customHeight="1"/>
    <row r="5087" s="33" customFormat="1" ht="15.75" customHeight="1"/>
    <row r="5088" s="33" customFormat="1" ht="15.75" customHeight="1"/>
    <row r="5089" s="33" customFormat="1" ht="15.75" customHeight="1"/>
    <row r="5090" s="33" customFormat="1" ht="15.75" customHeight="1"/>
    <row r="5091" s="33" customFormat="1" ht="15.75" customHeight="1"/>
    <row r="5092" s="33" customFormat="1" ht="15.75" customHeight="1"/>
    <row r="5093" s="33" customFormat="1" ht="15.75" customHeight="1"/>
    <row r="5094" s="33" customFormat="1" ht="15.75" customHeight="1"/>
    <row r="5095" s="33" customFormat="1" ht="15.75" customHeight="1"/>
    <row r="5096" s="33" customFormat="1" ht="15.75" customHeight="1"/>
    <row r="5097" s="33" customFormat="1" ht="15.75" customHeight="1"/>
    <row r="5098" s="33" customFormat="1" ht="15.75" customHeight="1"/>
    <row r="5099" s="33" customFormat="1" ht="15.75" customHeight="1"/>
    <row r="5100" s="33" customFormat="1" ht="15.75" customHeight="1"/>
    <row r="5101" s="33" customFormat="1" ht="15.75" customHeight="1"/>
    <row r="5102" s="33" customFormat="1" ht="15.75" customHeight="1"/>
    <row r="5103" s="33" customFormat="1" ht="15.75" customHeight="1"/>
    <row r="5104" s="33" customFormat="1" ht="15.75" customHeight="1"/>
    <row r="5105" s="33" customFormat="1" ht="15.75" customHeight="1"/>
    <row r="5106" s="33" customFormat="1" ht="15.75" customHeight="1"/>
    <row r="5107" s="33" customFormat="1" ht="15.75" customHeight="1"/>
    <row r="5108" s="33" customFormat="1" ht="15.75" customHeight="1"/>
    <row r="5109" s="33" customFormat="1" ht="15.75" customHeight="1"/>
    <row r="5110" s="33" customFormat="1" ht="15.75" customHeight="1"/>
    <row r="5111" s="33" customFormat="1" ht="15.75" customHeight="1"/>
    <row r="5112" s="33" customFormat="1" ht="15.75" customHeight="1"/>
    <row r="5113" s="33" customFormat="1" ht="15.75" customHeight="1"/>
    <row r="5114" s="33" customFormat="1" ht="15.75" customHeight="1"/>
    <row r="5115" s="33" customFormat="1" ht="15.75" customHeight="1"/>
    <row r="5116" s="33" customFormat="1" ht="15.75" customHeight="1"/>
    <row r="5117" s="33" customFormat="1" ht="15.75" customHeight="1"/>
    <row r="5118" s="33" customFormat="1" ht="15.75" customHeight="1"/>
    <row r="5119" s="33" customFormat="1" ht="15.75" customHeight="1"/>
    <row r="5120" s="33" customFormat="1" ht="15.75" customHeight="1"/>
    <row r="5121" s="33" customFormat="1" ht="15.75" customHeight="1"/>
    <row r="5122" s="33" customFormat="1" ht="15.75" customHeight="1"/>
    <row r="5123" s="33" customFormat="1" ht="15.75" customHeight="1"/>
    <row r="5124" s="33" customFormat="1" ht="15.75" customHeight="1"/>
    <row r="5125" s="33" customFormat="1" ht="15.75" customHeight="1"/>
    <row r="5126" s="33" customFormat="1" ht="15.75" customHeight="1"/>
    <row r="5127" s="33" customFormat="1" ht="15.75" customHeight="1"/>
    <row r="5128" s="33" customFormat="1" ht="15.75" customHeight="1"/>
    <row r="5129" s="33" customFormat="1" ht="15.75" customHeight="1"/>
    <row r="5130" s="33" customFormat="1" ht="15.75" customHeight="1"/>
    <row r="5131" s="33" customFormat="1" ht="15.75" customHeight="1"/>
    <row r="5132" s="33" customFormat="1" ht="15.75" customHeight="1"/>
    <row r="5133" s="33" customFormat="1" ht="15.75" customHeight="1"/>
    <row r="5134" s="33" customFormat="1" ht="15.75" customHeight="1"/>
    <row r="5135" s="33" customFormat="1" ht="15.75" customHeight="1"/>
    <row r="5136" s="33" customFormat="1" ht="15.75" customHeight="1"/>
    <row r="5137" s="33" customFormat="1" ht="15.75" customHeight="1"/>
    <row r="5138" s="33" customFormat="1" ht="15.75" customHeight="1"/>
    <row r="5139" s="33" customFormat="1" ht="15.75" customHeight="1"/>
    <row r="5140" s="33" customFormat="1" ht="15.75" customHeight="1"/>
    <row r="5141" s="33" customFormat="1" ht="15.75" customHeight="1"/>
    <row r="5142" s="33" customFormat="1" ht="15.75" customHeight="1"/>
    <row r="5143" s="33" customFormat="1" ht="15.75" customHeight="1"/>
    <row r="5144" s="33" customFormat="1" ht="15.75" customHeight="1"/>
    <row r="5145" s="33" customFormat="1" ht="15.75" customHeight="1"/>
    <row r="5146" s="33" customFormat="1" ht="15.75" customHeight="1"/>
    <row r="5147" s="33" customFormat="1" ht="15.75" customHeight="1"/>
    <row r="5148" s="33" customFormat="1" ht="15.75" customHeight="1"/>
    <row r="5149" s="33" customFormat="1" ht="15.75" customHeight="1"/>
    <row r="5150" s="33" customFormat="1" ht="15.75" customHeight="1"/>
    <row r="5151" s="33" customFormat="1" ht="15.75" customHeight="1"/>
    <row r="5152" s="33" customFormat="1" ht="15.75" customHeight="1"/>
    <row r="5153" s="33" customFormat="1" ht="15.75" customHeight="1"/>
    <row r="5154" s="33" customFormat="1" ht="15.75" customHeight="1"/>
    <row r="5155" s="33" customFormat="1" ht="15.75" customHeight="1"/>
    <row r="5156" s="33" customFormat="1" ht="15.75" customHeight="1"/>
    <row r="5157" s="33" customFormat="1" ht="15.75" customHeight="1"/>
    <row r="5158" s="33" customFormat="1" ht="15.75" customHeight="1"/>
    <row r="5159" s="33" customFormat="1" ht="15.75" customHeight="1"/>
    <row r="5160" s="33" customFormat="1" ht="15.75" customHeight="1"/>
    <row r="5161" s="33" customFormat="1" ht="15.75" customHeight="1"/>
    <row r="5162" s="33" customFormat="1" ht="15.75" customHeight="1"/>
    <row r="5163" s="33" customFormat="1" ht="15.75" customHeight="1"/>
    <row r="5164" s="33" customFormat="1" ht="15.75" customHeight="1"/>
    <row r="5165" s="33" customFormat="1" ht="15.75" customHeight="1"/>
    <row r="5166" s="33" customFormat="1" ht="15.75" customHeight="1"/>
    <row r="5167" s="33" customFormat="1" ht="15.75" customHeight="1"/>
    <row r="5168" s="33" customFormat="1" ht="15.75" customHeight="1"/>
    <row r="5169" s="33" customFormat="1" ht="15.75" customHeight="1"/>
    <row r="5170" s="33" customFormat="1" ht="15.75" customHeight="1"/>
    <row r="5171" s="33" customFormat="1" ht="15.75" customHeight="1"/>
    <row r="5172" s="33" customFormat="1" ht="15.75" customHeight="1"/>
    <row r="5173" s="33" customFormat="1" ht="15.75" customHeight="1"/>
    <row r="5174" s="33" customFormat="1" ht="15.75" customHeight="1"/>
    <row r="5175" s="33" customFormat="1" ht="15.75" customHeight="1"/>
    <row r="5176" s="33" customFormat="1" ht="15.75" customHeight="1"/>
    <row r="5177" s="33" customFormat="1" ht="15.75" customHeight="1"/>
    <row r="5178" s="33" customFormat="1" ht="15.75" customHeight="1"/>
    <row r="5179" s="33" customFormat="1" ht="15.75" customHeight="1"/>
    <row r="5180" s="33" customFormat="1" ht="15.75" customHeight="1"/>
    <row r="5181" s="33" customFormat="1" ht="15.75" customHeight="1"/>
    <row r="5182" s="33" customFormat="1" ht="15.75" customHeight="1"/>
    <row r="5183" s="33" customFormat="1" ht="15.75" customHeight="1"/>
    <row r="5184" s="33" customFormat="1" ht="15.75" customHeight="1"/>
    <row r="5185" s="33" customFormat="1" ht="15.75" customHeight="1"/>
    <row r="5186" s="33" customFormat="1" ht="15.75" customHeight="1"/>
    <row r="5187" s="33" customFormat="1" ht="15.75" customHeight="1"/>
    <row r="5188" s="33" customFormat="1" ht="15.75" customHeight="1"/>
    <row r="5189" s="33" customFormat="1" ht="15.75" customHeight="1"/>
    <row r="5190" s="33" customFormat="1" ht="15.75" customHeight="1"/>
    <row r="5191" s="33" customFormat="1" ht="15.75" customHeight="1"/>
    <row r="5192" s="33" customFormat="1" ht="15.75" customHeight="1"/>
    <row r="5193" s="33" customFormat="1" ht="15.75" customHeight="1"/>
    <row r="5194" s="33" customFormat="1" ht="15.75" customHeight="1"/>
    <row r="5195" s="33" customFormat="1" ht="15.75" customHeight="1"/>
    <row r="5196" s="33" customFormat="1" ht="15.75" customHeight="1"/>
    <row r="5197" s="33" customFormat="1" ht="15.75" customHeight="1"/>
    <row r="5198" s="33" customFormat="1" ht="15.75" customHeight="1"/>
    <row r="5199" s="33" customFormat="1" ht="15.75" customHeight="1"/>
    <row r="5200" s="33" customFormat="1" ht="15.75" customHeight="1"/>
    <row r="5201" s="33" customFormat="1" ht="15.75" customHeight="1"/>
    <row r="5202" s="33" customFormat="1" ht="15.75" customHeight="1"/>
    <row r="5203" s="33" customFormat="1" ht="15.75" customHeight="1"/>
    <row r="5204" s="33" customFormat="1" ht="15.75" customHeight="1"/>
    <row r="5205" s="33" customFormat="1" ht="15.75" customHeight="1"/>
    <row r="5206" s="33" customFormat="1" ht="15.75" customHeight="1"/>
    <row r="5207" s="33" customFormat="1" ht="15.75" customHeight="1"/>
    <row r="5208" s="33" customFormat="1" ht="15.75" customHeight="1"/>
    <row r="5209" s="33" customFormat="1" ht="15.75" customHeight="1"/>
    <row r="5210" s="33" customFormat="1" ht="15.75" customHeight="1"/>
    <row r="5211" s="33" customFormat="1" ht="15.75" customHeight="1"/>
    <row r="5212" s="33" customFormat="1" ht="15.75" customHeight="1"/>
    <row r="5213" s="33" customFormat="1" ht="15.75" customHeight="1"/>
    <row r="5214" s="33" customFormat="1" ht="15.75" customHeight="1"/>
    <row r="5215" s="33" customFormat="1" ht="15.75" customHeight="1"/>
    <row r="5216" s="33" customFormat="1" ht="15.75" customHeight="1"/>
    <row r="5217" s="33" customFormat="1" ht="15.75" customHeight="1"/>
    <row r="5218" s="33" customFormat="1" ht="15.75" customHeight="1"/>
    <row r="5219" s="33" customFormat="1" ht="15.75" customHeight="1"/>
    <row r="5220" s="33" customFormat="1" ht="15.75" customHeight="1"/>
    <row r="5221" s="33" customFormat="1" ht="15.75" customHeight="1"/>
    <row r="5222" s="33" customFormat="1" ht="15.75" customHeight="1"/>
    <row r="5223" s="33" customFormat="1" ht="15.75" customHeight="1"/>
    <row r="5224" s="33" customFormat="1" ht="15.75" customHeight="1"/>
    <row r="5225" s="33" customFormat="1" ht="15.75" customHeight="1"/>
    <row r="5226" s="33" customFormat="1" ht="15.75" customHeight="1"/>
    <row r="5227" s="33" customFormat="1" ht="15.75" customHeight="1"/>
    <row r="5228" s="33" customFormat="1" ht="15.75" customHeight="1"/>
    <row r="5229" s="33" customFormat="1" ht="15.75" customHeight="1"/>
    <row r="5230" s="33" customFormat="1" ht="15.75" customHeight="1"/>
    <row r="5231" s="33" customFormat="1" ht="15.75" customHeight="1"/>
    <row r="5232" s="33" customFormat="1" ht="15.75" customHeight="1"/>
    <row r="5233" s="33" customFormat="1" ht="15.75" customHeight="1"/>
    <row r="5234" s="33" customFormat="1" ht="15.75" customHeight="1"/>
    <row r="5235" s="33" customFormat="1" ht="15.75" customHeight="1"/>
    <row r="5236" s="33" customFormat="1" ht="15.75" customHeight="1"/>
    <row r="5237" s="33" customFormat="1" ht="15.75" customHeight="1"/>
    <row r="5238" s="33" customFormat="1" ht="15.75" customHeight="1"/>
    <row r="5239" s="33" customFormat="1" ht="15.75" customHeight="1"/>
    <row r="5240" s="33" customFormat="1" ht="15.75" customHeight="1"/>
    <row r="5241" s="33" customFormat="1" ht="15.75" customHeight="1"/>
    <row r="5242" s="33" customFormat="1" ht="15.75" customHeight="1"/>
    <row r="5243" s="33" customFormat="1" ht="15.75" customHeight="1"/>
    <row r="5244" s="33" customFormat="1" ht="15.75" customHeight="1"/>
    <row r="5245" s="33" customFormat="1" ht="15.75" customHeight="1"/>
    <row r="5246" s="33" customFormat="1" ht="15.75" customHeight="1"/>
    <row r="5247" s="33" customFormat="1" ht="15.75" customHeight="1"/>
    <row r="5248" s="33" customFormat="1" ht="15.75" customHeight="1"/>
    <row r="5249" s="33" customFormat="1" ht="15.75" customHeight="1"/>
    <row r="5250" s="33" customFormat="1" ht="15.75" customHeight="1"/>
    <row r="5251" s="33" customFormat="1" ht="15.75" customHeight="1"/>
    <row r="5252" s="33" customFormat="1" ht="15.75" customHeight="1"/>
    <row r="5253" s="33" customFormat="1" ht="15.75" customHeight="1"/>
    <row r="5254" s="33" customFormat="1" ht="15.75" customHeight="1"/>
    <row r="5255" s="33" customFormat="1" ht="15.75" customHeight="1"/>
    <row r="5256" s="33" customFormat="1" ht="15.75" customHeight="1"/>
    <row r="5257" s="33" customFormat="1" ht="15.75" customHeight="1"/>
    <row r="5258" s="33" customFormat="1" ht="15.75" customHeight="1"/>
    <row r="5259" s="33" customFormat="1" ht="15.75" customHeight="1"/>
    <row r="5260" s="33" customFormat="1" ht="15.75" customHeight="1"/>
    <row r="5261" s="33" customFormat="1" ht="15.75" customHeight="1"/>
    <row r="5262" s="33" customFormat="1" ht="15.75" customHeight="1"/>
    <row r="5263" s="33" customFormat="1" ht="15.75" customHeight="1"/>
    <row r="5264" s="33" customFormat="1" ht="15.75" customHeight="1"/>
    <row r="5265" s="33" customFormat="1" ht="15.75" customHeight="1"/>
    <row r="5266" s="33" customFormat="1" ht="15.75" customHeight="1"/>
    <row r="5267" s="33" customFormat="1" ht="15.75" customHeight="1"/>
    <row r="5268" s="33" customFormat="1" ht="15.75" customHeight="1"/>
    <row r="5269" s="33" customFormat="1" ht="15.75" customHeight="1"/>
    <row r="5270" s="33" customFormat="1" ht="15.75" customHeight="1"/>
    <row r="5271" s="33" customFormat="1" ht="15.75" customHeight="1"/>
    <row r="5272" s="33" customFormat="1" ht="15.75" customHeight="1"/>
    <row r="5273" s="33" customFormat="1" ht="15.75" customHeight="1"/>
    <row r="5274" s="33" customFormat="1" ht="15.75" customHeight="1"/>
    <row r="5275" s="33" customFormat="1" ht="15.75" customHeight="1"/>
    <row r="5276" s="33" customFormat="1" ht="15.75" customHeight="1"/>
    <row r="5277" s="33" customFormat="1" ht="15.75" customHeight="1"/>
    <row r="5278" s="33" customFormat="1" ht="15.75" customHeight="1"/>
    <row r="5279" s="33" customFormat="1" ht="15.75" customHeight="1"/>
    <row r="5280" s="33" customFormat="1" ht="15.75" customHeight="1"/>
    <row r="5281" s="33" customFormat="1" ht="15.75" customHeight="1"/>
    <row r="5282" s="33" customFormat="1" ht="15.75" customHeight="1"/>
    <row r="5283" s="33" customFormat="1" ht="15.75" customHeight="1"/>
    <row r="5284" s="33" customFormat="1" ht="15.75" customHeight="1"/>
    <row r="5285" s="33" customFormat="1" ht="15.75" customHeight="1"/>
    <row r="5286" s="33" customFormat="1" ht="15.75" customHeight="1"/>
    <row r="5287" s="33" customFormat="1" ht="15.75" customHeight="1"/>
    <row r="5288" s="33" customFormat="1" ht="15.75" customHeight="1"/>
    <row r="5289" s="33" customFormat="1" ht="15.75" customHeight="1"/>
    <row r="5290" s="33" customFormat="1" ht="15.75" customHeight="1"/>
    <row r="5291" s="33" customFormat="1" ht="15.75" customHeight="1"/>
    <row r="5292" s="33" customFormat="1" ht="15.75" customHeight="1"/>
    <row r="5293" s="33" customFormat="1" ht="15.75" customHeight="1"/>
    <row r="5294" s="33" customFormat="1" ht="15.75" customHeight="1"/>
    <row r="5295" s="33" customFormat="1" ht="15.75" customHeight="1"/>
    <row r="5296" s="33" customFormat="1" ht="15.75" customHeight="1"/>
    <row r="5297" s="33" customFormat="1" ht="15.75" customHeight="1"/>
    <row r="5298" s="33" customFormat="1" ht="15.75" customHeight="1"/>
    <row r="5299" s="33" customFormat="1" ht="15.75" customHeight="1"/>
    <row r="5300" s="33" customFormat="1" ht="15.75" customHeight="1"/>
    <row r="5301" s="33" customFormat="1" ht="15.75" customHeight="1"/>
    <row r="5302" s="33" customFormat="1" ht="15.75" customHeight="1"/>
    <row r="5303" s="33" customFormat="1" ht="15.75" customHeight="1"/>
    <row r="5304" s="33" customFormat="1" ht="15.75" customHeight="1"/>
    <row r="5305" s="33" customFormat="1" ht="15.75" customHeight="1"/>
    <row r="5306" s="33" customFormat="1" ht="15.75" customHeight="1"/>
    <row r="5307" s="33" customFormat="1" ht="15.75" customHeight="1"/>
    <row r="5308" s="33" customFormat="1" ht="15.75" customHeight="1"/>
    <row r="5309" s="33" customFormat="1" ht="15.75" customHeight="1"/>
    <row r="5310" s="33" customFormat="1" ht="15.75" customHeight="1"/>
    <row r="5311" s="33" customFormat="1" ht="15.75" customHeight="1"/>
    <row r="5312" s="33" customFormat="1" ht="15.75" customHeight="1"/>
    <row r="5313" s="33" customFormat="1" ht="15.75" customHeight="1"/>
    <row r="5314" s="33" customFormat="1" ht="15.75" customHeight="1"/>
    <row r="5315" s="33" customFormat="1" ht="15.75" customHeight="1"/>
    <row r="5316" s="33" customFormat="1" ht="15.75" customHeight="1"/>
    <row r="5317" s="33" customFormat="1" ht="15.75" customHeight="1"/>
    <row r="5318" s="33" customFormat="1" ht="15.75" customHeight="1"/>
    <row r="5319" s="33" customFormat="1" ht="15.75" customHeight="1"/>
    <row r="5320" s="33" customFormat="1" ht="15.75" customHeight="1"/>
    <row r="5321" s="33" customFormat="1" ht="15.75" customHeight="1"/>
    <row r="5322" s="33" customFormat="1" ht="15.75" customHeight="1"/>
    <row r="5323" s="33" customFormat="1" ht="15.75" customHeight="1"/>
    <row r="5324" s="33" customFormat="1" ht="15.75" customHeight="1"/>
    <row r="5325" s="33" customFormat="1" ht="15.75" customHeight="1"/>
    <row r="5326" s="33" customFormat="1" ht="15.75" customHeight="1"/>
    <row r="5327" s="33" customFormat="1" ht="15.75" customHeight="1"/>
    <row r="5328" s="33" customFormat="1" ht="15.75" customHeight="1"/>
    <row r="5329" s="33" customFormat="1" ht="15.75" customHeight="1"/>
    <row r="5330" s="33" customFormat="1" ht="15.75" customHeight="1"/>
    <row r="5331" s="33" customFormat="1" ht="15.75" customHeight="1"/>
    <row r="5332" s="33" customFormat="1" ht="15.75" customHeight="1"/>
    <row r="5333" s="33" customFormat="1" ht="15.75" customHeight="1"/>
    <row r="5334" s="33" customFormat="1" ht="15.75" customHeight="1"/>
    <row r="5335" s="33" customFormat="1" ht="15.75" customHeight="1"/>
    <row r="5336" s="33" customFormat="1" ht="15.75" customHeight="1"/>
    <row r="5337" s="33" customFormat="1" ht="15.75" customHeight="1"/>
    <row r="5338" s="33" customFormat="1" ht="15.75" customHeight="1"/>
    <row r="5339" s="33" customFormat="1" ht="15.75" customHeight="1"/>
    <row r="5340" s="33" customFormat="1" ht="15.75" customHeight="1"/>
    <row r="5341" s="33" customFormat="1" ht="15.75" customHeight="1"/>
    <row r="5342" s="33" customFormat="1" ht="15.75" customHeight="1"/>
    <row r="5343" s="33" customFormat="1" ht="15.75" customHeight="1"/>
    <row r="5344" s="33" customFormat="1" ht="15.75" customHeight="1"/>
    <row r="5345" s="33" customFormat="1" ht="15.75" customHeight="1"/>
    <row r="5346" s="33" customFormat="1" ht="15.75" customHeight="1"/>
    <row r="5347" s="33" customFormat="1" ht="15.75" customHeight="1"/>
    <row r="5348" s="33" customFormat="1" ht="15.75" customHeight="1"/>
    <row r="5349" s="33" customFormat="1" ht="15.75" customHeight="1"/>
    <row r="5350" s="33" customFormat="1" ht="15.75" customHeight="1"/>
    <row r="5351" s="33" customFormat="1" ht="15.75" customHeight="1"/>
    <row r="5352" s="33" customFormat="1" ht="15.75" customHeight="1"/>
    <row r="5353" s="33" customFormat="1" ht="15.75" customHeight="1"/>
    <row r="5354" s="33" customFormat="1" ht="15.75" customHeight="1"/>
    <row r="5355" s="33" customFormat="1" ht="15.75" customHeight="1"/>
    <row r="5356" s="33" customFormat="1" ht="15.75" customHeight="1"/>
    <row r="5357" s="33" customFormat="1" ht="15.75" customHeight="1"/>
    <row r="5358" s="33" customFormat="1" ht="15.75" customHeight="1"/>
    <row r="5359" s="33" customFormat="1" ht="15.75" customHeight="1"/>
    <row r="5360" s="33" customFormat="1" ht="15.75" customHeight="1"/>
    <row r="5361" s="33" customFormat="1" ht="15.75" customHeight="1"/>
    <row r="5362" s="33" customFormat="1" ht="15.75" customHeight="1"/>
    <row r="5363" s="33" customFormat="1" ht="15.75" customHeight="1"/>
    <row r="5364" s="33" customFormat="1" ht="15.75" customHeight="1"/>
    <row r="5365" s="33" customFormat="1" ht="15.75" customHeight="1"/>
    <row r="5366" s="33" customFormat="1" ht="15.75" customHeight="1"/>
    <row r="5367" s="33" customFormat="1" ht="15.75" customHeight="1"/>
    <row r="5368" s="33" customFormat="1" ht="15.75" customHeight="1"/>
    <row r="5369" s="33" customFormat="1" ht="15.75" customHeight="1"/>
    <row r="5370" s="33" customFormat="1" ht="15.75" customHeight="1"/>
    <row r="5371" s="33" customFormat="1" ht="15.75" customHeight="1"/>
    <row r="5372" s="33" customFormat="1" ht="15.75" customHeight="1"/>
    <row r="5373" s="33" customFormat="1" ht="15.75" customHeight="1"/>
    <row r="5374" s="33" customFormat="1" ht="15.75" customHeight="1"/>
    <row r="5375" s="33" customFormat="1" ht="15.75" customHeight="1"/>
    <row r="5376" s="33" customFormat="1" ht="15.75" customHeight="1"/>
    <row r="5377" s="33" customFormat="1" ht="15.75" customHeight="1"/>
    <row r="5378" s="33" customFormat="1" ht="15.75" customHeight="1"/>
    <row r="5379" s="33" customFormat="1" ht="15.75" customHeight="1"/>
    <row r="5380" s="33" customFormat="1" ht="15.75" customHeight="1"/>
    <row r="5381" s="33" customFormat="1" ht="15.75" customHeight="1"/>
    <row r="5382" s="33" customFormat="1" ht="15.75" customHeight="1"/>
    <row r="5383" s="33" customFormat="1" ht="15.75" customHeight="1"/>
    <row r="5384" s="33" customFormat="1" ht="15.75" customHeight="1"/>
    <row r="5385" s="33" customFormat="1" ht="15.75" customHeight="1"/>
    <row r="5386" s="33" customFormat="1" ht="15.75" customHeight="1"/>
    <row r="5387" s="33" customFormat="1" ht="15.75" customHeight="1"/>
    <row r="5388" s="33" customFormat="1" ht="15.75" customHeight="1"/>
    <row r="5389" s="33" customFormat="1" ht="15.75" customHeight="1"/>
    <row r="5390" s="33" customFormat="1" ht="15.75" customHeight="1"/>
    <row r="5391" s="33" customFormat="1" ht="15.75" customHeight="1"/>
    <row r="5392" s="33" customFormat="1" ht="15.75" customHeight="1"/>
    <row r="5393" s="33" customFormat="1" ht="15.75" customHeight="1"/>
    <row r="5394" s="33" customFormat="1" ht="15.75" customHeight="1"/>
    <row r="5395" s="33" customFormat="1" ht="15.75" customHeight="1"/>
    <row r="5396" s="33" customFormat="1" ht="15.75" customHeight="1"/>
    <row r="5397" s="33" customFormat="1" ht="15.75" customHeight="1"/>
    <row r="5398" s="33" customFormat="1" ht="15.75" customHeight="1"/>
    <row r="5399" s="33" customFormat="1" ht="15.75" customHeight="1"/>
    <row r="5400" s="33" customFormat="1" ht="15.75" customHeight="1"/>
    <row r="5401" s="33" customFormat="1" ht="15.75" customHeight="1"/>
    <row r="5402" s="33" customFormat="1" ht="15.75" customHeight="1"/>
    <row r="5403" s="33" customFormat="1" ht="15.75" customHeight="1"/>
    <row r="5404" s="33" customFormat="1" ht="15.75" customHeight="1"/>
    <row r="5405" s="33" customFormat="1" ht="15.75" customHeight="1"/>
    <row r="5406" s="33" customFormat="1" ht="15.75" customHeight="1"/>
    <row r="5407" s="33" customFormat="1" ht="15.75" customHeight="1"/>
    <row r="5408" s="33" customFormat="1" ht="15.75" customHeight="1"/>
    <row r="5409" s="33" customFormat="1" ht="15.75" customHeight="1"/>
    <row r="5410" s="33" customFormat="1" ht="15.75" customHeight="1"/>
    <row r="5411" s="33" customFormat="1" ht="15.75" customHeight="1"/>
    <row r="5412" s="33" customFormat="1" ht="15.75" customHeight="1"/>
    <row r="5413" s="33" customFormat="1" ht="15.75" customHeight="1"/>
    <row r="5414" s="33" customFormat="1" ht="15.75" customHeight="1"/>
    <row r="5415" s="33" customFormat="1" ht="15.75" customHeight="1"/>
    <row r="5416" s="33" customFormat="1" ht="15.75" customHeight="1"/>
    <row r="5417" s="33" customFormat="1" ht="15.75" customHeight="1"/>
    <row r="5418" s="33" customFormat="1" ht="15.75" customHeight="1"/>
    <row r="5419" s="33" customFormat="1" ht="15.75" customHeight="1"/>
    <row r="5420" s="33" customFormat="1" ht="15.75" customHeight="1"/>
    <row r="5421" s="33" customFormat="1" ht="15.75" customHeight="1"/>
    <row r="5422" s="33" customFormat="1" ht="15.75" customHeight="1"/>
    <row r="5423" s="33" customFormat="1" ht="15.75" customHeight="1"/>
    <row r="5424" s="33" customFormat="1" ht="15.75" customHeight="1"/>
    <row r="5425" s="33" customFormat="1" ht="15.75" customHeight="1"/>
    <row r="5426" s="33" customFormat="1" ht="15.75" customHeight="1"/>
    <row r="5427" s="33" customFormat="1" ht="15.75" customHeight="1"/>
    <row r="5428" s="33" customFormat="1" ht="15.75" customHeight="1"/>
    <row r="5429" s="33" customFormat="1" ht="15.75" customHeight="1"/>
    <row r="5430" s="33" customFormat="1" ht="15.75" customHeight="1"/>
    <row r="5431" s="33" customFormat="1" ht="15.75" customHeight="1"/>
    <row r="5432" s="33" customFormat="1" ht="15.75" customHeight="1"/>
    <row r="5433" s="33" customFormat="1" ht="15.75" customHeight="1"/>
    <row r="5434" s="33" customFormat="1" ht="15.75" customHeight="1"/>
    <row r="5435" s="33" customFormat="1" ht="15.75" customHeight="1"/>
    <row r="5436" s="33" customFormat="1" ht="15.75" customHeight="1"/>
    <row r="5437" s="33" customFormat="1" ht="15.75" customHeight="1"/>
    <row r="5438" s="33" customFormat="1" ht="15.75" customHeight="1"/>
    <row r="5439" s="33" customFormat="1" ht="15.75" customHeight="1"/>
    <row r="5440" s="33" customFormat="1" ht="15.75" customHeight="1"/>
    <row r="5441" s="33" customFormat="1" ht="15.75" customHeight="1"/>
    <row r="5442" s="33" customFormat="1" ht="15.75" customHeight="1"/>
    <row r="5443" s="33" customFormat="1" ht="15.75" customHeight="1"/>
    <row r="5444" s="33" customFormat="1" ht="15.75" customHeight="1"/>
    <row r="5445" s="33" customFormat="1" ht="15.75" customHeight="1"/>
    <row r="5446" s="33" customFormat="1" ht="15.75" customHeight="1"/>
    <row r="5447" s="33" customFormat="1" ht="15.75" customHeight="1"/>
    <row r="5448" s="33" customFormat="1" ht="15.75" customHeight="1"/>
    <row r="5449" s="33" customFormat="1" ht="15.75" customHeight="1"/>
    <row r="5450" s="33" customFormat="1" ht="15.75" customHeight="1"/>
    <row r="5451" s="33" customFormat="1" ht="15.75" customHeight="1"/>
    <row r="5452" s="33" customFormat="1" ht="15.75" customHeight="1"/>
    <row r="5453" s="33" customFormat="1" ht="15.75" customHeight="1"/>
    <row r="5454" s="33" customFormat="1" ht="15.75" customHeight="1"/>
    <row r="5455" s="33" customFormat="1" ht="15.75" customHeight="1"/>
    <row r="5456" s="33" customFormat="1" ht="15.75" customHeight="1"/>
    <row r="5457" s="33" customFormat="1" ht="15.75" customHeight="1"/>
    <row r="5458" s="33" customFormat="1" ht="15.75" customHeight="1"/>
    <row r="5459" s="33" customFormat="1" ht="15.75" customHeight="1"/>
    <row r="5460" s="33" customFormat="1" ht="15.75" customHeight="1"/>
    <row r="5461" s="33" customFormat="1" ht="15.75" customHeight="1"/>
    <row r="5462" s="33" customFormat="1" ht="15.75" customHeight="1"/>
    <row r="5463" s="33" customFormat="1" ht="15.75" customHeight="1"/>
    <row r="5464" s="33" customFormat="1" ht="15.75" customHeight="1"/>
    <row r="5465" s="33" customFormat="1" ht="15.75" customHeight="1"/>
    <row r="5466" s="33" customFormat="1" ht="15.75" customHeight="1"/>
    <row r="5467" s="33" customFormat="1" ht="15.75" customHeight="1"/>
    <row r="5468" s="33" customFormat="1" ht="15.75" customHeight="1"/>
    <row r="5469" s="33" customFormat="1" ht="15.75" customHeight="1"/>
    <row r="5470" s="33" customFormat="1" ht="15.75" customHeight="1"/>
    <row r="5471" s="33" customFormat="1" ht="15.75" customHeight="1"/>
    <row r="5472" s="33" customFormat="1" ht="15.75" customHeight="1"/>
    <row r="5473" s="33" customFormat="1" ht="15.75" customHeight="1"/>
    <row r="5474" s="33" customFormat="1" ht="15.75" customHeight="1"/>
    <row r="5475" s="33" customFormat="1" ht="15.75" customHeight="1"/>
    <row r="5476" s="33" customFormat="1" ht="15.75" customHeight="1"/>
    <row r="5477" s="33" customFormat="1" ht="15.75" customHeight="1"/>
    <row r="5478" s="33" customFormat="1" ht="15.75" customHeight="1"/>
    <row r="5479" s="33" customFormat="1" ht="15.75" customHeight="1"/>
    <row r="5480" s="33" customFormat="1" ht="15.75" customHeight="1"/>
    <row r="5481" s="33" customFormat="1" ht="15.75" customHeight="1"/>
    <row r="5482" s="33" customFormat="1" ht="15.75" customHeight="1"/>
    <row r="5483" s="33" customFormat="1" ht="15.75" customHeight="1"/>
    <row r="5484" s="33" customFormat="1" ht="15.75" customHeight="1"/>
    <row r="5485" s="33" customFormat="1" ht="15.75" customHeight="1"/>
    <row r="5486" s="33" customFormat="1" ht="15.75" customHeight="1"/>
    <row r="5487" s="33" customFormat="1" ht="15.75" customHeight="1"/>
    <row r="5488" s="33" customFormat="1" ht="15.75" customHeight="1"/>
    <row r="5489" s="33" customFormat="1" ht="15.75" customHeight="1"/>
    <row r="5490" s="33" customFormat="1" ht="15.75" customHeight="1"/>
    <row r="5491" s="33" customFormat="1" ht="15.75" customHeight="1"/>
    <row r="5492" s="33" customFormat="1" ht="15.75" customHeight="1"/>
    <row r="5493" s="33" customFormat="1" ht="15.75" customHeight="1"/>
    <row r="5494" s="33" customFormat="1" ht="15.75" customHeight="1"/>
    <row r="5495" s="33" customFormat="1" ht="15.75" customHeight="1"/>
    <row r="5496" s="33" customFormat="1" ht="15.75" customHeight="1"/>
    <row r="5497" s="33" customFormat="1" ht="15.75" customHeight="1"/>
    <row r="5498" s="33" customFormat="1" ht="15.75" customHeight="1"/>
    <row r="5499" s="33" customFormat="1" ht="15.75" customHeight="1"/>
    <row r="5500" s="33" customFormat="1" ht="15.75" customHeight="1"/>
    <row r="5501" s="33" customFormat="1" ht="15.75" customHeight="1"/>
    <row r="5502" s="33" customFormat="1" ht="15.75" customHeight="1"/>
    <row r="5503" s="33" customFormat="1" ht="15.75" customHeight="1"/>
    <row r="5504" s="33" customFormat="1" ht="15.75" customHeight="1"/>
    <row r="5505" s="33" customFormat="1" ht="15.75" customHeight="1"/>
    <row r="5506" s="33" customFormat="1" ht="15.75" customHeight="1"/>
    <row r="5507" s="33" customFormat="1" ht="15.75" customHeight="1"/>
    <row r="5508" s="33" customFormat="1" ht="15.75" customHeight="1"/>
    <row r="5509" s="33" customFormat="1" ht="15.75" customHeight="1"/>
    <row r="5510" s="33" customFormat="1" ht="15.75" customHeight="1"/>
    <row r="5511" s="33" customFormat="1" ht="15.75" customHeight="1"/>
    <row r="5512" s="33" customFormat="1" ht="15.75" customHeight="1"/>
    <row r="5513" s="33" customFormat="1" ht="15.75" customHeight="1"/>
    <row r="5514" s="33" customFormat="1" ht="15.75" customHeight="1"/>
    <row r="5515" s="33" customFormat="1" ht="15.75" customHeight="1"/>
    <row r="5516" s="33" customFormat="1" ht="15.75" customHeight="1"/>
    <row r="5517" s="33" customFormat="1" ht="15.75" customHeight="1"/>
    <row r="5518" s="33" customFormat="1" ht="15.75" customHeight="1"/>
    <row r="5519" s="33" customFormat="1" ht="15.75" customHeight="1"/>
    <row r="5520" s="33" customFormat="1" ht="15.75" customHeight="1"/>
    <row r="5521" s="33" customFormat="1" ht="15.75" customHeight="1"/>
    <row r="5522" s="33" customFormat="1" ht="15.75" customHeight="1"/>
    <row r="5523" s="33" customFormat="1" ht="15.75" customHeight="1"/>
    <row r="5524" s="33" customFormat="1" ht="15.75" customHeight="1"/>
    <row r="5525" s="33" customFormat="1" ht="15.75" customHeight="1"/>
    <row r="5526" s="33" customFormat="1" ht="15.75" customHeight="1"/>
    <row r="5527" s="33" customFormat="1" ht="15.75" customHeight="1"/>
    <row r="5528" s="33" customFormat="1" ht="15.75" customHeight="1"/>
    <row r="5529" s="33" customFormat="1" ht="15.75" customHeight="1"/>
    <row r="5530" s="33" customFormat="1" ht="15.75" customHeight="1"/>
    <row r="5531" s="33" customFormat="1" ht="15.75" customHeight="1"/>
    <row r="5532" s="33" customFormat="1" ht="15.75" customHeight="1"/>
    <row r="5533" s="33" customFormat="1" ht="15.75" customHeight="1"/>
    <row r="5534" s="33" customFormat="1" ht="15.75" customHeight="1"/>
    <row r="5535" s="33" customFormat="1" ht="15.75" customHeight="1"/>
    <row r="5536" s="33" customFormat="1" ht="15.75" customHeight="1"/>
    <row r="5537" s="33" customFormat="1" ht="15.75" customHeight="1"/>
    <row r="5538" s="33" customFormat="1" ht="15.75" customHeight="1"/>
    <row r="5539" s="33" customFormat="1" ht="15.75" customHeight="1"/>
    <row r="5540" s="33" customFormat="1" ht="15.75" customHeight="1"/>
    <row r="5541" s="33" customFormat="1" ht="15.75" customHeight="1"/>
    <row r="5542" s="33" customFormat="1" ht="15.75" customHeight="1"/>
    <row r="5543" s="33" customFormat="1" ht="15.75" customHeight="1"/>
    <row r="5544" s="33" customFormat="1" ht="15.75" customHeight="1"/>
    <row r="5545" s="33" customFormat="1" ht="15.75" customHeight="1"/>
    <row r="5546" s="33" customFormat="1" ht="15.75" customHeight="1"/>
    <row r="5547" s="33" customFormat="1" ht="15.75" customHeight="1"/>
    <row r="5548" s="33" customFormat="1" ht="15.75" customHeight="1"/>
    <row r="5549" s="33" customFormat="1" ht="15.75" customHeight="1"/>
    <row r="5550" s="33" customFormat="1" ht="15.75" customHeight="1"/>
    <row r="5551" s="33" customFormat="1" ht="15.75" customHeight="1"/>
    <row r="5552" s="33" customFormat="1" ht="15.75" customHeight="1"/>
    <row r="5553" s="33" customFormat="1" ht="15.75" customHeight="1"/>
    <row r="5554" s="33" customFormat="1" ht="15.75" customHeight="1"/>
    <row r="5555" s="33" customFormat="1" ht="15.75" customHeight="1"/>
    <row r="5556" s="33" customFormat="1" ht="15.75" customHeight="1"/>
    <row r="5557" s="33" customFormat="1" ht="15.75" customHeight="1"/>
    <row r="5558" s="33" customFormat="1" ht="15.75" customHeight="1"/>
    <row r="5559" s="33" customFormat="1" ht="15.75" customHeight="1"/>
    <row r="5560" s="33" customFormat="1" ht="15.75" customHeight="1"/>
    <row r="5561" s="33" customFormat="1" ht="15.75" customHeight="1"/>
    <row r="5562" s="33" customFormat="1" ht="15.75" customHeight="1"/>
    <row r="5563" s="33" customFormat="1" ht="15.75" customHeight="1"/>
    <row r="5564" s="33" customFormat="1" ht="15.75" customHeight="1"/>
    <row r="5565" s="33" customFormat="1" ht="15.75" customHeight="1"/>
    <row r="5566" s="33" customFormat="1" ht="15.75" customHeight="1"/>
    <row r="5567" s="33" customFormat="1" ht="15.75" customHeight="1"/>
    <row r="5568" s="33" customFormat="1" ht="15.75" customHeight="1"/>
    <row r="5569" s="33" customFormat="1" ht="15.75" customHeight="1"/>
    <row r="5570" s="33" customFormat="1" ht="15.75" customHeight="1"/>
    <row r="5571" s="33" customFormat="1" ht="15.75" customHeight="1"/>
    <row r="5572" s="33" customFormat="1" ht="15.75" customHeight="1"/>
    <row r="5573" s="33" customFormat="1" ht="15.75" customHeight="1"/>
    <row r="5574" s="33" customFormat="1" ht="15.75" customHeight="1"/>
    <row r="5575" s="33" customFormat="1" ht="15.75" customHeight="1"/>
    <row r="5576" s="33" customFormat="1" ht="15.75" customHeight="1"/>
    <row r="5577" s="33" customFormat="1" ht="15.75" customHeight="1"/>
    <row r="5578" s="33" customFormat="1" ht="15.75" customHeight="1"/>
    <row r="5579" s="33" customFormat="1" ht="15.75" customHeight="1"/>
    <row r="5580" s="33" customFormat="1" ht="15.75" customHeight="1"/>
    <row r="5581" s="33" customFormat="1" ht="15.75" customHeight="1"/>
    <row r="5582" s="33" customFormat="1" ht="15.75" customHeight="1"/>
    <row r="5583" s="33" customFormat="1" ht="15.75" customHeight="1"/>
    <row r="5584" s="33" customFormat="1" ht="15.75" customHeight="1"/>
    <row r="5585" s="33" customFormat="1" ht="15.75" customHeight="1"/>
    <row r="5586" s="33" customFormat="1" ht="15.75" customHeight="1"/>
    <row r="5587" s="33" customFormat="1" ht="15.75" customHeight="1"/>
    <row r="5588" s="33" customFormat="1" ht="15.75" customHeight="1"/>
    <row r="5589" s="33" customFormat="1" ht="15.75" customHeight="1"/>
    <row r="5590" s="33" customFormat="1" ht="15.75" customHeight="1"/>
    <row r="5591" s="33" customFormat="1" ht="15.75" customHeight="1"/>
    <row r="5592" s="33" customFormat="1" ht="15.75" customHeight="1"/>
    <row r="5593" s="33" customFormat="1" ht="15.75" customHeight="1"/>
    <row r="5594" s="33" customFormat="1" ht="15.75" customHeight="1"/>
    <row r="5595" s="33" customFormat="1" ht="15.75" customHeight="1"/>
    <row r="5596" s="33" customFormat="1" ht="15.75" customHeight="1"/>
    <row r="5597" s="33" customFormat="1" ht="15.75" customHeight="1"/>
    <row r="5598" s="33" customFormat="1" ht="15.75" customHeight="1"/>
    <row r="5599" s="33" customFormat="1" ht="15.75" customHeight="1"/>
    <row r="5600" s="33" customFormat="1" ht="15.75" customHeight="1"/>
    <row r="5601" s="33" customFormat="1" ht="15.75" customHeight="1"/>
    <row r="5602" s="33" customFormat="1" ht="15.75" customHeight="1"/>
    <row r="5603" s="33" customFormat="1" ht="15.75" customHeight="1"/>
    <row r="5604" s="33" customFormat="1" ht="15.75" customHeight="1"/>
    <row r="5605" s="33" customFormat="1" ht="15.75" customHeight="1"/>
    <row r="5606" s="33" customFormat="1" ht="15.75" customHeight="1"/>
    <row r="5607" s="33" customFormat="1" ht="15.75" customHeight="1"/>
    <row r="5608" s="33" customFormat="1" ht="15.75" customHeight="1"/>
    <row r="5609" s="33" customFormat="1" ht="15.75" customHeight="1"/>
    <row r="5610" s="33" customFormat="1" ht="15.75" customHeight="1"/>
    <row r="5611" s="33" customFormat="1" ht="15.75" customHeight="1"/>
    <row r="5612" s="33" customFormat="1" ht="15.75" customHeight="1"/>
    <row r="5613" s="33" customFormat="1" ht="15.75" customHeight="1"/>
    <row r="5614" s="33" customFormat="1" ht="15.75" customHeight="1"/>
    <row r="5615" s="33" customFormat="1" ht="15.75" customHeight="1"/>
    <row r="5616" s="33" customFormat="1" ht="15.75" customHeight="1"/>
    <row r="5617" s="33" customFormat="1" ht="15.75" customHeight="1"/>
    <row r="5618" s="33" customFormat="1" ht="15.75" customHeight="1"/>
    <row r="5619" s="33" customFormat="1" ht="15.75" customHeight="1"/>
    <row r="5620" s="33" customFormat="1" ht="15.75" customHeight="1"/>
    <row r="5621" s="33" customFormat="1" ht="15.75" customHeight="1"/>
    <row r="5622" s="33" customFormat="1" ht="15.75" customHeight="1"/>
    <row r="5623" s="33" customFormat="1" ht="15.75" customHeight="1"/>
    <row r="5624" s="33" customFormat="1" ht="15.75" customHeight="1"/>
    <row r="5625" s="33" customFormat="1" ht="15.75" customHeight="1"/>
    <row r="5626" s="33" customFormat="1" ht="15.75" customHeight="1"/>
    <row r="5627" s="33" customFormat="1" ht="15.75" customHeight="1"/>
    <row r="5628" s="33" customFormat="1" ht="15.75" customHeight="1"/>
    <row r="5629" s="33" customFormat="1" ht="15.75" customHeight="1"/>
    <row r="5630" s="33" customFormat="1" ht="15.75" customHeight="1"/>
    <row r="5631" s="33" customFormat="1" ht="15.75" customHeight="1"/>
    <row r="5632" s="33" customFormat="1" ht="15.75" customHeight="1"/>
    <row r="5633" s="33" customFormat="1" ht="15.75" customHeight="1"/>
    <row r="5634" s="33" customFormat="1" ht="15.75" customHeight="1"/>
    <row r="5635" s="33" customFormat="1" ht="15.75" customHeight="1"/>
    <row r="5636" s="33" customFormat="1" ht="15.75" customHeight="1"/>
    <row r="5637" s="33" customFormat="1" ht="15.75" customHeight="1"/>
    <row r="5638" s="33" customFormat="1" ht="15.75" customHeight="1"/>
    <row r="5639" s="33" customFormat="1" ht="15.75" customHeight="1"/>
    <row r="5640" s="33" customFormat="1" ht="15.75" customHeight="1"/>
    <row r="5641" s="33" customFormat="1" ht="15.75" customHeight="1"/>
    <row r="5642" s="33" customFormat="1" ht="15.75" customHeight="1"/>
    <row r="5643" s="33" customFormat="1" ht="15.75" customHeight="1"/>
    <row r="5644" s="33" customFormat="1" ht="15.75" customHeight="1"/>
    <row r="5645" s="33" customFormat="1" ht="15.75" customHeight="1"/>
    <row r="5646" s="33" customFormat="1" ht="15.75" customHeight="1"/>
    <row r="5647" s="33" customFormat="1" ht="15.75" customHeight="1"/>
    <row r="5648" s="33" customFormat="1" ht="15.75" customHeight="1"/>
    <row r="5649" s="33" customFormat="1" ht="15.75" customHeight="1"/>
    <row r="5650" s="33" customFormat="1" ht="15.75" customHeight="1"/>
    <row r="5651" s="33" customFormat="1" ht="15.75" customHeight="1"/>
    <row r="5652" s="33" customFormat="1" ht="15.75" customHeight="1"/>
    <row r="5653" s="33" customFormat="1" ht="15.75" customHeight="1"/>
    <row r="5654" s="33" customFormat="1" ht="15.75" customHeight="1"/>
    <row r="5655" s="33" customFormat="1" ht="15.75" customHeight="1"/>
    <row r="5656" s="33" customFormat="1" ht="15.75" customHeight="1"/>
    <row r="5657" s="33" customFormat="1" ht="15.75" customHeight="1"/>
    <row r="5658" s="33" customFormat="1" ht="15.75" customHeight="1"/>
    <row r="5659" s="33" customFormat="1" ht="15.75" customHeight="1"/>
    <row r="5660" s="33" customFormat="1" ht="15.75" customHeight="1"/>
    <row r="5661" s="33" customFormat="1" ht="15.75" customHeight="1"/>
    <row r="5662" s="33" customFormat="1" ht="15.75" customHeight="1"/>
    <row r="5663" s="33" customFormat="1" ht="15.75" customHeight="1"/>
    <row r="5664" s="33" customFormat="1" ht="15.75" customHeight="1"/>
    <row r="5665" s="33" customFormat="1" ht="15.75" customHeight="1"/>
    <row r="5666" s="33" customFormat="1" ht="15.75" customHeight="1"/>
    <row r="5667" s="33" customFormat="1" ht="15.75" customHeight="1"/>
    <row r="5668" s="33" customFormat="1" ht="15.75" customHeight="1"/>
    <row r="5669" s="33" customFormat="1" ht="15.75" customHeight="1"/>
    <row r="5670" s="33" customFormat="1" ht="15.75" customHeight="1"/>
    <row r="5671" s="33" customFormat="1" ht="15.75" customHeight="1"/>
    <row r="5672" s="33" customFormat="1" ht="15.75" customHeight="1"/>
    <row r="5673" s="33" customFormat="1" ht="15.75" customHeight="1"/>
    <row r="5674" s="33" customFormat="1" ht="15.75" customHeight="1"/>
    <row r="5675" s="33" customFormat="1" ht="15.75" customHeight="1"/>
    <row r="5676" s="33" customFormat="1" ht="15.75" customHeight="1"/>
    <row r="5677" s="33" customFormat="1" ht="15.75" customHeight="1"/>
    <row r="5678" s="33" customFormat="1" ht="15.75" customHeight="1"/>
    <row r="5679" s="33" customFormat="1" ht="15.75" customHeight="1"/>
    <row r="5680" s="33" customFormat="1" ht="15.75" customHeight="1"/>
    <row r="5681" s="33" customFormat="1" ht="15.75" customHeight="1"/>
    <row r="5682" s="33" customFormat="1" ht="15.75" customHeight="1"/>
    <row r="5683" s="33" customFormat="1" ht="15.75" customHeight="1"/>
    <row r="5684" s="33" customFormat="1" ht="15.75" customHeight="1"/>
    <row r="5685" s="33" customFormat="1" ht="15.75" customHeight="1"/>
    <row r="5686" s="33" customFormat="1" ht="15.75" customHeight="1"/>
    <row r="5687" s="33" customFormat="1" ht="15.75" customHeight="1"/>
    <row r="5688" s="33" customFormat="1" ht="15.75" customHeight="1"/>
    <row r="5689" s="33" customFormat="1" ht="15.75" customHeight="1"/>
    <row r="5690" s="33" customFormat="1" ht="15.75" customHeight="1"/>
    <row r="5691" s="33" customFormat="1" ht="15.75" customHeight="1"/>
    <row r="5692" s="33" customFormat="1" ht="15.75" customHeight="1"/>
    <row r="5693" s="33" customFormat="1" ht="15.75" customHeight="1"/>
    <row r="5694" s="33" customFormat="1" ht="15.75" customHeight="1"/>
    <row r="5695" s="33" customFormat="1" ht="15.75" customHeight="1"/>
    <row r="5696" s="33" customFormat="1" ht="15.75" customHeight="1"/>
    <row r="5697" s="33" customFormat="1" ht="15.75" customHeight="1"/>
    <row r="5698" s="33" customFormat="1" ht="15.75" customHeight="1"/>
    <row r="5699" s="33" customFormat="1" ht="15.75" customHeight="1"/>
    <row r="5700" s="33" customFormat="1" ht="15.75" customHeight="1"/>
    <row r="5701" s="33" customFormat="1" ht="15.75" customHeight="1"/>
    <row r="5702" s="33" customFormat="1" ht="15.75" customHeight="1"/>
    <row r="5703" s="33" customFormat="1" ht="15.75" customHeight="1"/>
    <row r="5704" s="33" customFormat="1" ht="15.75" customHeight="1"/>
    <row r="5705" s="33" customFormat="1" ht="15.75" customHeight="1"/>
    <row r="5706" s="33" customFormat="1" ht="15.75" customHeight="1"/>
    <row r="5707" s="33" customFormat="1" ht="15.75" customHeight="1"/>
    <row r="5708" s="33" customFormat="1" ht="15.75" customHeight="1"/>
    <row r="5709" s="33" customFormat="1" ht="15.75" customHeight="1"/>
    <row r="5710" s="33" customFormat="1" ht="15.75" customHeight="1"/>
    <row r="5711" s="33" customFormat="1" ht="15.75" customHeight="1"/>
    <row r="5712" s="33" customFormat="1" ht="15.75" customHeight="1"/>
    <row r="5713" s="33" customFormat="1" ht="15.75" customHeight="1"/>
    <row r="5714" s="33" customFormat="1" ht="15.75" customHeight="1"/>
    <row r="5715" s="33" customFormat="1" ht="15.75" customHeight="1"/>
    <row r="5716" s="33" customFormat="1" ht="15.75" customHeight="1"/>
    <row r="5717" s="33" customFormat="1" ht="15.75" customHeight="1"/>
    <row r="5718" s="33" customFormat="1" ht="15.75" customHeight="1"/>
    <row r="5719" s="33" customFormat="1" ht="15.75" customHeight="1"/>
    <row r="5720" s="33" customFormat="1" ht="15.75" customHeight="1"/>
    <row r="5721" s="33" customFormat="1" ht="15.75" customHeight="1"/>
    <row r="5722" s="33" customFormat="1" ht="15.75" customHeight="1"/>
    <row r="5723" s="33" customFormat="1" ht="15.75" customHeight="1"/>
    <row r="5724" s="33" customFormat="1" ht="15.75" customHeight="1"/>
    <row r="5725" s="33" customFormat="1" ht="15.75" customHeight="1"/>
    <row r="5726" s="33" customFormat="1" ht="15.75" customHeight="1"/>
    <row r="5727" s="33" customFormat="1" ht="15.75" customHeight="1"/>
    <row r="5728" s="33" customFormat="1" ht="15.75" customHeight="1"/>
    <row r="5729" s="33" customFormat="1" ht="15.75" customHeight="1"/>
    <row r="5730" s="33" customFormat="1" ht="15.75" customHeight="1"/>
    <row r="5731" s="33" customFormat="1" ht="15.75" customHeight="1"/>
    <row r="5732" s="33" customFormat="1" ht="15.75" customHeight="1"/>
    <row r="5733" s="33" customFormat="1" ht="15.75" customHeight="1"/>
    <row r="5734" s="33" customFormat="1" ht="15.75" customHeight="1"/>
    <row r="5735" s="33" customFormat="1" ht="15.75" customHeight="1"/>
    <row r="5736" s="33" customFormat="1" ht="15.75" customHeight="1"/>
    <row r="5737" s="33" customFormat="1" ht="15.75" customHeight="1"/>
    <row r="5738" s="33" customFormat="1" ht="15.75" customHeight="1"/>
    <row r="5739" s="33" customFormat="1" ht="15.75" customHeight="1"/>
    <row r="5740" s="33" customFormat="1" ht="15.75" customHeight="1"/>
    <row r="5741" s="33" customFormat="1" ht="15.75" customHeight="1"/>
    <row r="5742" s="33" customFormat="1" ht="15.75" customHeight="1"/>
    <row r="5743" s="33" customFormat="1" ht="15.75" customHeight="1"/>
    <row r="5744" s="33" customFormat="1" ht="15.75" customHeight="1"/>
    <row r="5745" s="33" customFormat="1" ht="15.75" customHeight="1"/>
    <row r="5746" s="33" customFormat="1" ht="15.75" customHeight="1"/>
    <row r="5747" s="33" customFormat="1" ht="15.75" customHeight="1"/>
    <row r="5748" s="33" customFormat="1" ht="15.75" customHeight="1"/>
    <row r="5749" s="33" customFormat="1" ht="15.75" customHeight="1"/>
    <row r="5750" s="33" customFormat="1" ht="15.75" customHeight="1"/>
    <row r="5751" s="33" customFormat="1" ht="15.75" customHeight="1"/>
    <row r="5752" s="33" customFormat="1" ht="15.75" customHeight="1"/>
    <row r="5753" s="33" customFormat="1" ht="15.75" customHeight="1"/>
    <row r="5754" s="33" customFormat="1" ht="15.75" customHeight="1"/>
    <row r="5755" s="33" customFormat="1" ht="15.75" customHeight="1"/>
    <row r="5756" s="33" customFormat="1" ht="15.75" customHeight="1"/>
    <row r="5757" s="33" customFormat="1" ht="15.75" customHeight="1"/>
    <row r="5758" s="33" customFormat="1" ht="15.75" customHeight="1"/>
    <row r="5759" s="33" customFormat="1" ht="15.75" customHeight="1"/>
    <row r="5760" s="33" customFormat="1" ht="15.75" customHeight="1"/>
    <row r="5761" s="33" customFormat="1" ht="15.75" customHeight="1"/>
    <row r="5762" s="33" customFormat="1" ht="15.75" customHeight="1"/>
    <row r="5763" s="33" customFormat="1" ht="15.75" customHeight="1"/>
    <row r="5764" s="33" customFormat="1" ht="15.75" customHeight="1"/>
    <row r="5765" s="33" customFormat="1" ht="15.75" customHeight="1"/>
    <row r="5766" s="33" customFormat="1" ht="15.75" customHeight="1"/>
    <row r="5767" s="33" customFormat="1" ht="15.75" customHeight="1"/>
    <row r="5768" s="33" customFormat="1" ht="15.75" customHeight="1"/>
    <row r="5769" s="33" customFormat="1" ht="15.75" customHeight="1"/>
    <row r="5770" s="33" customFormat="1" ht="15.75" customHeight="1"/>
    <row r="5771" s="33" customFormat="1" ht="15.75" customHeight="1"/>
    <row r="5772" s="33" customFormat="1" ht="15.75" customHeight="1"/>
    <row r="5773" s="33" customFormat="1" ht="15.75" customHeight="1"/>
    <row r="5774" s="33" customFormat="1" ht="15.75" customHeight="1"/>
    <row r="5775" s="33" customFormat="1" ht="15.75" customHeight="1"/>
    <row r="5776" s="33" customFormat="1" ht="15.75" customHeight="1"/>
    <row r="5777" s="33" customFormat="1" ht="15.75" customHeight="1"/>
    <row r="5778" s="33" customFormat="1" ht="15.75" customHeight="1"/>
    <row r="5779" s="33" customFormat="1" ht="15.75" customHeight="1"/>
    <row r="5780" s="33" customFormat="1" ht="15.75" customHeight="1"/>
    <row r="5781" s="33" customFormat="1" ht="15.75" customHeight="1"/>
    <row r="5782" s="33" customFormat="1" ht="15.75" customHeight="1"/>
    <row r="5783" s="33" customFormat="1" ht="15.75" customHeight="1"/>
    <row r="5784" s="33" customFormat="1" ht="15.75" customHeight="1"/>
    <row r="5785" s="33" customFormat="1" ht="15.75" customHeight="1"/>
    <row r="5786" s="33" customFormat="1" ht="15.75" customHeight="1"/>
    <row r="5787" s="33" customFormat="1" ht="15.75" customHeight="1"/>
    <row r="5788" s="33" customFormat="1" ht="15.75" customHeight="1"/>
    <row r="5789" s="33" customFormat="1" ht="15.75" customHeight="1"/>
    <row r="5790" s="33" customFormat="1" ht="15.75" customHeight="1"/>
    <row r="5791" s="33" customFormat="1" ht="15.75" customHeight="1"/>
    <row r="5792" s="33" customFormat="1" ht="15.75" customHeight="1"/>
    <row r="5793" s="33" customFormat="1" ht="15.75" customHeight="1"/>
    <row r="5794" s="33" customFormat="1" ht="15.75" customHeight="1"/>
    <row r="5795" s="33" customFormat="1" ht="15.75" customHeight="1"/>
    <row r="5796" s="33" customFormat="1" ht="15.75" customHeight="1"/>
    <row r="5797" s="33" customFormat="1" ht="15.75" customHeight="1"/>
    <row r="5798" s="33" customFormat="1" ht="15.75" customHeight="1"/>
    <row r="5799" s="33" customFormat="1" ht="15.75" customHeight="1"/>
    <row r="5800" s="33" customFormat="1" ht="15.75" customHeight="1"/>
    <row r="5801" s="33" customFormat="1" ht="15.75" customHeight="1"/>
    <row r="5802" s="33" customFormat="1" ht="15.75" customHeight="1"/>
    <row r="5803" s="33" customFormat="1" ht="15.75" customHeight="1"/>
    <row r="5804" s="33" customFormat="1" ht="15.75" customHeight="1"/>
    <row r="5805" s="33" customFormat="1" ht="15.75" customHeight="1"/>
    <row r="5806" s="33" customFormat="1" ht="15.75" customHeight="1"/>
    <row r="5807" s="33" customFormat="1" ht="15.75" customHeight="1"/>
    <row r="5808" s="33" customFormat="1" ht="15.75" customHeight="1"/>
    <row r="5809" s="33" customFormat="1" ht="15.75" customHeight="1"/>
    <row r="5810" s="33" customFormat="1" ht="15.75" customHeight="1"/>
    <row r="5811" s="33" customFormat="1" ht="15.75" customHeight="1"/>
    <row r="5812" s="33" customFormat="1" ht="15.75" customHeight="1"/>
    <row r="5813" s="33" customFormat="1" ht="15.75" customHeight="1"/>
    <row r="5814" s="33" customFormat="1" ht="15.75" customHeight="1"/>
    <row r="5815" s="33" customFormat="1" ht="15.75" customHeight="1"/>
    <row r="5816" s="33" customFormat="1" ht="15.75" customHeight="1"/>
    <row r="5817" s="33" customFormat="1" ht="15.75" customHeight="1"/>
    <row r="5818" s="33" customFormat="1" ht="15.75" customHeight="1"/>
    <row r="5819" s="33" customFormat="1" ht="15.75" customHeight="1"/>
    <row r="5820" s="33" customFormat="1" ht="15.75" customHeight="1"/>
    <row r="5821" s="33" customFormat="1" ht="15.75" customHeight="1"/>
    <row r="5822" s="33" customFormat="1" ht="15.75" customHeight="1"/>
    <row r="5823" s="33" customFormat="1" ht="15.75" customHeight="1"/>
    <row r="5824" s="33" customFormat="1" ht="15.75" customHeight="1"/>
    <row r="5825" s="33" customFormat="1" ht="15.75" customHeight="1"/>
    <row r="5826" s="33" customFormat="1" ht="15.75" customHeight="1"/>
    <row r="5827" s="33" customFormat="1" ht="15.75" customHeight="1"/>
    <row r="5828" s="33" customFormat="1" ht="15.75" customHeight="1"/>
    <row r="5829" s="33" customFormat="1" ht="15.75" customHeight="1"/>
    <row r="5830" s="33" customFormat="1" ht="15.75" customHeight="1"/>
    <row r="5831" s="33" customFormat="1" ht="15.75" customHeight="1"/>
    <row r="5832" s="33" customFormat="1" ht="15.75" customHeight="1"/>
    <row r="5833" s="33" customFormat="1" ht="15.75" customHeight="1"/>
    <row r="5834" s="33" customFormat="1" ht="15.75" customHeight="1"/>
    <row r="5835" s="33" customFormat="1" ht="15.75" customHeight="1"/>
    <row r="5836" s="33" customFormat="1" ht="15.75" customHeight="1"/>
    <row r="5837" s="33" customFormat="1" ht="15.75" customHeight="1"/>
    <row r="5838" s="33" customFormat="1" ht="15.75" customHeight="1"/>
    <row r="5839" s="33" customFormat="1" ht="15.75" customHeight="1"/>
    <row r="5840" s="33" customFormat="1" ht="15.75" customHeight="1"/>
    <row r="5841" s="33" customFormat="1" ht="15.75" customHeight="1"/>
    <row r="5842" s="33" customFormat="1" ht="15.75" customHeight="1"/>
    <row r="5843" s="33" customFormat="1" ht="15.75" customHeight="1"/>
    <row r="5844" s="33" customFormat="1" ht="15.75" customHeight="1"/>
    <row r="5845" s="33" customFormat="1" ht="15.75" customHeight="1"/>
    <row r="5846" s="33" customFormat="1" ht="15.75" customHeight="1"/>
    <row r="5847" s="33" customFormat="1" ht="15.75" customHeight="1"/>
    <row r="5848" s="33" customFormat="1" ht="15.75" customHeight="1"/>
    <row r="5849" s="33" customFormat="1" ht="15.75" customHeight="1"/>
    <row r="5850" s="33" customFormat="1" ht="15.75" customHeight="1"/>
    <row r="5851" s="33" customFormat="1" ht="15.75" customHeight="1"/>
    <row r="5852" s="33" customFormat="1" ht="15.75" customHeight="1"/>
    <row r="5853" s="33" customFormat="1" ht="15.75" customHeight="1"/>
    <row r="5854" s="33" customFormat="1" ht="15.75" customHeight="1"/>
    <row r="5855" s="33" customFormat="1" ht="15.75" customHeight="1"/>
    <row r="5856" s="33" customFormat="1" ht="15.75" customHeight="1"/>
    <row r="5857" s="33" customFormat="1" ht="15.75" customHeight="1"/>
    <row r="5858" s="33" customFormat="1" ht="15.75" customHeight="1"/>
    <row r="5859" s="33" customFormat="1" ht="15.75" customHeight="1"/>
    <row r="5860" s="33" customFormat="1" ht="15.75" customHeight="1"/>
    <row r="5861" s="33" customFormat="1" ht="15.75" customHeight="1"/>
    <row r="5862" s="33" customFormat="1" ht="15.75" customHeight="1"/>
    <row r="5863" s="33" customFormat="1" ht="15.75" customHeight="1"/>
    <row r="5864" s="33" customFormat="1" ht="15.75" customHeight="1"/>
    <row r="5865" s="33" customFormat="1" ht="15.75" customHeight="1"/>
    <row r="5866" s="33" customFormat="1" ht="15.75" customHeight="1"/>
    <row r="5867" s="33" customFormat="1" ht="15.75" customHeight="1"/>
    <row r="5868" s="33" customFormat="1" ht="15.75" customHeight="1"/>
    <row r="5869" s="33" customFormat="1" ht="15.75" customHeight="1"/>
    <row r="5870" s="33" customFormat="1" ht="15.75" customHeight="1"/>
    <row r="5871" s="33" customFormat="1" ht="15.75" customHeight="1"/>
    <row r="5872" s="33" customFormat="1" ht="15.75" customHeight="1"/>
    <row r="5873" s="33" customFormat="1" ht="15.75" customHeight="1"/>
    <row r="5874" s="33" customFormat="1" ht="15.75" customHeight="1"/>
    <row r="5875" s="33" customFormat="1" ht="15.75" customHeight="1"/>
    <row r="5876" s="33" customFormat="1" ht="15.75" customHeight="1"/>
    <row r="5877" s="33" customFormat="1" ht="15.75" customHeight="1"/>
    <row r="5878" s="33" customFormat="1" ht="15.75" customHeight="1"/>
    <row r="5879" s="33" customFormat="1" ht="15.75" customHeight="1"/>
    <row r="5880" s="33" customFormat="1" ht="15.75" customHeight="1"/>
    <row r="5881" s="33" customFormat="1" ht="15.75" customHeight="1"/>
    <row r="5882" s="33" customFormat="1" ht="15.75" customHeight="1"/>
    <row r="5883" s="33" customFormat="1" ht="15.75" customHeight="1"/>
    <row r="5884" s="33" customFormat="1" ht="15.75" customHeight="1"/>
    <row r="5885" s="33" customFormat="1" ht="15.75" customHeight="1"/>
    <row r="5886" s="33" customFormat="1" ht="15.75" customHeight="1"/>
    <row r="5887" s="33" customFormat="1" ht="15.75" customHeight="1"/>
    <row r="5888" s="33" customFormat="1" ht="15.75" customHeight="1"/>
    <row r="5889" s="33" customFormat="1" ht="15.75" customHeight="1"/>
    <row r="5890" s="33" customFormat="1" ht="15.75" customHeight="1"/>
    <row r="5891" s="33" customFormat="1" ht="15.75" customHeight="1"/>
    <row r="5892" s="33" customFormat="1" ht="15.75" customHeight="1"/>
    <row r="5893" s="33" customFormat="1" ht="15.75" customHeight="1"/>
    <row r="5894" s="33" customFormat="1" ht="15.75" customHeight="1"/>
    <row r="5895" s="33" customFormat="1" ht="15.75" customHeight="1"/>
    <row r="5896" s="33" customFormat="1" ht="15.75" customHeight="1"/>
    <row r="5897" s="33" customFormat="1" ht="15.75" customHeight="1"/>
    <row r="5898" s="33" customFormat="1" ht="15.75" customHeight="1"/>
    <row r="5899" s="33" customFormat="1" ht="15.75" customHeight="1"/>
    <row r="5900" s="33" customFormat="1" ht="15.75" customHeight="1"/>
    <row r="5901" s="33" customFormat="1" ht="15.75" customHeight="1"/>
    <row r="5902" s="33" customFormat="1" ht="15.75" customHeight="1"/>
    <row r="5903" s="33" customFormat="1" ht="15.75" customHeight="1"/>
    <row r="5904" s="33" customFormat="1" ht="15.75" customHeight="1"/>
    <row r="5905" s="33" customFormat="1" ht="15.75" customHeight="1"/>
    <row r="5906" s="33" customFormat="1" ht="15.75" customHeight="1"/>
    <row r="5907" s="33" customFormat="1" ht="15.75" customHeight="1"/>
    <row r="5908" s="33" customFormat="1" ht="15.75" customHeight="1"/>
    <row r="5909" s="33" customFormat="1" ht="15.75" customHeight="1"/>
    <row r="5910" s="33" customFormat="1" ht="15.75" customHeight="1"/>
    <row r="5911" s="33" customFormat="1" ht="15.75" customHeight="1"/>
    <row r="5912" s="33" customFormat="1" ht="15.75" customHeight="1"/>
    <row r="5913" s="33" customFormat="1" ht="15.75" customHeight="1"/>
    <row r="5914" s="33" customFormat="1" ht="15.75" customHeight="1"/>
    <row r="5915" s="33" customFormat="1" ht="15.75" customHeight="1"/>
    <row r="5916" s="33" customFormat="1" ht="15.75" customHeight="1"/>
    <row r="5917" s="33" customFormat="1" ht="15.75" customHeight="1"/>
    <row r="5918" s="33" customFormat="1" ht="15.75" customHeight="1"/>
    <row r="5919" s="33" customFormat="1" ht="15.75" customHeight="1"/>
    <row r="5920" s="33" customFormat="1" ht="15.75" customHeight="1"/>
    <row r="5921" s="33" customFormat="1" ht="15.75" customHeight="1"/>
    <row r="5922" s="33" customFormat="1" ht="15.75" customHeight="1"/>
    <row r="5923" s="33" customFormat="1" ht="15.75" customHeight="1"/>
    <row r="5924" s="33" customFormat="1" ht="15.75" customHeight="1"/>
    <row r="5925" s="33" customFormat="1" ht="15.75" customHeight="1"/>
    <row r="5926" s="33" customFormat="1" ht="15.75" customHeight="1"/>
    <row r="5927" s="33" customFormat="1" ht="15.75" customHeight="1"/>
    <row r="5928" s="33" customFormat="1" ht="15.75" customHeight="1"/>
    <row r="5929" s="33" customFormat="1" ht="15.75" customHeight="1"/>
    <row r="5930" s="33" customFormat="1" ht="15.75" customHeight="1"/>
    <row r="5931" s="33" customFormat="1" ht="15.75" customHeight="1"/>
    <row r="5932" s="33" customFormat="1" ht="15.75" customHeight="1"/>
    <row r="5933" s="33" customFormat="1" ht="15.75" customHeight="1"/>
    <row r="5934" s="33" customFormat="1" ht="15.75" customHeight="1"/>
    <row r="5935" s="33" customFormat="1" ht="15.75" customHeight="1"/>
    <row r="5936" s="33" customFormat="1" ht="15.75" customHeight="1"/>
    <row r="5937" s="33" customFormat="1" ht="15.75" customHeight="1"/>
    <row r="5938" s="33" customFormat="1" ht="15.75" customHeight="1"/>
    <row r="5939" s="33" customFormat="1" ht="15.75" customHeight="1"/>
    <row r="5940" s="33" customFormat="1" ht="15.75" customHeight="1"/>
    <row r="5941" s="33" customFormat="1" ht="15.75" customHeight="1"/>
    <row r="5942" s="33" customFormat="1" ht="15.75" customHeight="1"/>
    <row r="5943" s="33" customFormat="1" ht="15.75" customHeight="1"/>
    <row r="5944" s="33" customFormat="1" ht="15.75" customHeight="1"/>
    <row r="5945" s="33" customFormat="1" ht="15.75" customHeight="1"/>
    <row r="5946" s="33" customFormat="1" ht="15.75" customHeight="1"/>
    <row r="5947" s="33" customFormat="1" ht="15.75" customHeight="1"/>
    <row r="5948" s="33" customFormat="1" ht="15.75" customHeight="1"/>
    <row r="5949" s="33" customFormat="1" ht="15.75" customHeight="1"/>
    <row r="5950" s="33" customFormat="1" ht="15.75" customHeight="1"/>
    <row r="5951" s="33" customFormat="1" ht="15.75" customHeight="1"/>
    <row r="5952" s="33" customFormat="1" ht="15.75" customHeight="1"/>
    <row r="5953" s="33" customFormat="1" ht="15.75" customHeight="1"/>
    <row r="5954" s="33" customFormat="1" ht="15.75" customHeight="1"/>
    <row r="5955" s="33" customFormat="1" ht="15.75" customHeight="1"/>
    <row r="5956" s="33" customFormat="1" ht="15.75" customHeight="1"/>
    <row r="5957" s="33" customFormat="1" ht="15.75" customHeight="1"/>
    <row r="5958" s="33" customFormat="1" ht="15.75" customHeight="1"/>
    <row r="5959" s="33" customFormat="1" ht="15.75" customHeight="1"/>
    <row r="5960" s="33" customFormat="1" ht="15.75" customHeight="1"/>
    <row r="5961" s="33" customFormat="1" ht="15.75" customHeight="1"/>
    <row r="5962" s="33" customFormat="1" ht="15.75" customHeight="1"/>
    <row r="5963" s="33" customFormat="1" ht="15.75" customHeight="1"/>
    <row r="5964" s="33" customFormat="1" ht="15.75" customHeight="1"/>
    <row r="5965" s="33" customFormat="1" ht="15.75" customHeight="1"/>
    <row r="5966" s="33" customFormat="1" ht="15.75" customHeight="1"/>
    <row r="5967" s="33" customFormat="1" ht="15.75" customHeight="1"/>
    <row r="5968" s="33" customFormat="1" ht="15.75" customHeight="1"/>
    <row r="5969" s="33" customFormat="1" ht="15.75" customHeight="1"/>
    <row r="5970" s="33" customFormat="1" ht="15.75" customHeight="1"/>
    <row r="5971" s="33" customFormat="1" ht="15.75" customHeight="1"/>
    <row r="5972" s="33" customFormat="1" ht="15.75" customHeight="1"/>
    <row r="5973" s="33" customFormat="1" ht="15.75" customHeight="1"/>
    <row r="5974" s="33" customFormat="1" ht="15.75" customHeight="1"/>
    <row r="5975" s="33" customFormat="1" ht="15.75" customHeight="1"/>
    <row r="5976" s="33" customFormat="1" ht="15.75" customHeight="1"/>
    <row r="5977" s="33" customFormat="1" ht="15.75" customHeight="1"/>
    <row r="5978" s="33" customFormat="1" ht="15.75" customHeight="1"/>
    <row r="5979" s="33" customFormat="1" ht="15.75" customHeight="1"/>
    <row r="5980" s="33" customFormat="1" ht="15.75" customHeight="1"/>
    <row r="5981" s="33" customFormat="1" ht="15.75" customHeight="1"/>
    <row r="5982" s="33" customFormat="1" ht="15.75" customHeight="1"/>
    <row r="5983" s="33" customFormat="1" ht="15.75" customHeight="1"/>
    <row r="5984" s="33" customFormat="1" ht="15.75" customHeight="1"/>
    <row r="5985" s="33" customFormat="1" ht="15.75" customHeight="1"/>
    <row r="5986" s="33" customFormat="1" ht="15.75" customHeight="1"/>
    <row r="5987" s="33" customFormat="1" ht="15.75" customHeight="1"/>
    <row r="5988" s="33" customFormat="1" ht="15.75" customHeight="1"/>
    <row r="5989" s="33" customFormat="1" ht="15.75" customHeight="1"/>
    <row r="5990" s="33" customFormat="1" ht="15.75" customHeight="1"/>
    <row r="5991" s="33" customFormat="1" ht="15.75" customHeight="1"/>
    <row r="5992" s="33" customFormat="1" ht="15.75" customHeight="1"/>
    <row r="5993" s="33" customFormat="1" ht="15.75" customHeight="1"/>
    <row r="5994" s="33" customFormat="1" ht="15.75" customHeight="1"/>
    <row r="5995" s="33" customFormat="1" ht="15.75" customHeight="1"/>
    <row r="5996" s="33" customFormat="1" ht="15.75" customHeight="1"/>
    <row r="5997" s="33" customFormat="1" ht="15.75" customHeight="1"/>
    <row r="5998" s="33" customFormat="1" ht="15.75" customHeight="1"/>
    <row r="5999" s="33" customFormat="1" ht="15.75" customHeight="1"/>
    <row r="6000" s="33" customFormat="1" ht="15.75" customHeight="1"/>
    <row r="6001" s="33" customFormat="1" ht="15.75" customHeight="1"/>
    <row r="6002" s="33" customFormat="1" ht="15.75" customHeight="1"/>
    <row r="6003" s="33" customFormat="1" ht="15.75" customHeight="1"/>
    <row r="6004" s="33" customFormat="1" ht="15.75" customHeight="1"/>
    <row r="6005" s="33" customFormat="1" ht="15.75" customHeight="1"/>
    <row r="6006" s="33" customFormat="1" ht="15.75" customHeight="1"/>
    <row r="6007" s="33" customFormat="1" ht="15.75" customHeight="1"/>
    <row r="6008" s="33" customFormat="1" ht="15.75" customHeight="1"/>
    <row r="6009" s="33" customFormat="1" ht="15.75" customHeight="1"/>
    <row r="6010" s="33" customFormat="1" ht="15.75" customHeight="1"/>
    <row r="6011" s="33" customFormat="1" ht="15.75" customHeight="1"/>
    <row r="6012" s="33" customFormat="1" ht="15.75" customHeight="1"/>
    <row r="6013" s="33" customFormat="1" ht="15.75" customHeight="1"/>
    <row r="6014" s="33" customFormat="1" ht="15.75" customHeight="1"/>
    <row r="6015" s="33" customFormat="1" ht="15.75" customHeight="1"/>
    <row r="6016" s="33" customFormat="1" ht="15.75" customHeight="1"/>
    <row r="6017" s="33" customFormat="1" ht="15.75" customHeight="1"/>
    <row r="6018" s="33" customFormat="1" ht="15.75" customHeight="1"/>
    <row r="6019" s="33" customFormat="1" ht="15.75" customHeight="1"/>
    <row r="6020" s="33" customFormat="1" ht="15.75" customHeight="1"/>
    <row r="6021" s="33" customFormat="1" ht="15.75" customHeight="1"/>
    <row r="6022" s="33" customFormat="1" ht="15.75" customHeight="1"/>
    <row r="6023" s="33" customFormat="1" ht="15.75" customHeight="1"/>
    <row r="6024" s="33" customFormat="1" ht="15.75" customHeight="1"/>
    <row r="6025" s="33" customFormat="1" ht="15.75" customHeight="1"/>
    <row r="6026" s="33" customFormat="1" ht="15.75" customHeight="1"/>
    <row r="6027" s="33" customFormat="1" ht="15.75" customHeight="1"/>
    <row r="6028" s="33" customFormat="1" ht="15.75" customHeight="1"/>
    <row r="6029" s="33" customFormat="1" ht="15.75" customHeight="1"/>
    <row r="6030" s="33" customFormat="1" ht="15.75" customHeight="1"/>
    <row r="6031" s="33" customFormat="1" ht="15.75" customHeight="1"/>
    <row r="6032" s="33" customFormat="1" ht="15.75" customHeight="1"/>
    <row r="6033" s="33" customFormat="1" ht="15.75" customHeight="1"/>
    <row r="6034" s="33" customFormat="1" ht="15.75" customHeight="1"/>
    <row r="6035" s="33" customFormat="1" ht="15.75" customHeight="1"/>
    <row r="6036" s="33" customFormat="1" ht="15.75" customHeight="1"/>
    <row r="6037" s="33" customFormat="1" ht="15.75" customHeight="1"/>
    <row r="6038" s="33" customFormat="1" ht="15.75" customHeight="1"/>
    <row r="6039" s="33" customFormat="1" ht="15.75" customHeight="1"/>
    <row r="6040" s="33" customFormat="1" ht="15.75" customHeight="1"/>
    <row r="6041" s="33" customFormat="1" ht="15.75" customHeight="1"/>
    <row r="6042" s="33" customFormat="1" ht="15.75" customHeight="1"/>
    <row r="6043" s="33" customFormat="1" ht="15.75" customHeight="1"/>
    <row r="6044" s="33" customFormat="1" ht="15.75" customHeight="1"/>
    <row r="6045" s="33" customFormat="1" ht="15.75" customHeight="1"/>
    <row r="6046" s="33" customFormat="1" ht="15.75" customHeight="1"/>
    <row r="6047" s="33" customFormat="1" ht="15.75" customHeight="1"/>
    <row r="6048" s="33" customFormat="1" ht="15.75" customHeight="1"/>
    <row r="6049" s="33" customFormat="1" ht="15.75" customHeight="1"/>
    <row r="6050" s="33" customFormat="1" ht="15.75" customHeight="1"/>
    <row r="6051" s="33" customFormat="1" ht="15.75" customHeight="1"/>
    <row r="6052" s="33" customFormat="1" ht="15.75" customHeight="1"/>
    <row r="6053" s="33" customFormat="1" ht="15.75" customHeight="1"/>
    <row r="6054" s="33" customFormat="1" ht="15.75" customHeight="1"/>
    <row r="6055" s="33" customFormat="1" ht="15.75" customHeight="1"/>
    <row r="6056" s="33" customFormat="1" ht="15.75" customHeight="1"/>
    <row r="6057" s="33" customFormat="1" ht="15.75" customHeight="1"/>
    <row r="6058" s="33" customFormat="1" ht="15.75" customHeight="1"/>
    <row r="6059" s="33" customFormat="1" ht="15.75" customHeight="1"/>
    <row r="6060" s="33" customFormat="1" ht="15.75" customHeight="1"/>
    <row r="6061" s="33" customFormat="1" ht="15.75" customHeight="1"/>
    <row r="6062" s="33" customFormat="1" ht="15.75" customHeight="1"/>
    <row r="6063" s="33" customFormat="1" ht="15.75" customHeight="1"/>
    <row r="6064" s="33" customFormat="1" ht="15.75" customHeight="1"/>
    <row r="6065" s="33" customFormat="1" ht="15.75" customHeight="1"/>
    <row r="6066" s="33" customFormat="1" ht="15.75" customHeight="1"/>
    <row r="6067" s="33" customFormat="1" ht="15.75" customHeight="1"/>
    <row r="6068" s="33" customFormat="1" ht="15.75" customHeight="1"/>
    <row r="6069" s="33" customFormat="1" ht="15.75" customHeight="1"/>
    <row r="6070" s="33" customFormat="1" ht="15.75" customHeight="1"/>
    <row r="6071" s="33" customFormat="1" ht="15.75" customHeight="1"/>
    <row r="6072" s="33" customFormat="1" ht="15.75" customHeight="1"/>
    <row r="6073" s="33" customFormat="1" ht="15.75" customHeight="1"/>
    <row r="6074" s="33" customFormat="1" ht="15.75" customHeight="1"/>
    <row r="6075" s="33" customFormat="1" ht="15.75" customHeight="1"/>
    <row r="6076" s="33" customFormat="1" ht="15.75" customHeight="1"/>
    <row r="6077" s="33" customFormat="1" ht="15.75" customHeight="1"/>
    <row r="6078" s="33" customFormat="1" ht="15.75" customHeight="1"/>
    <row r="6079" s="33" customFormat="1" ht="15.75" customHeight="1"/>
    <row r="6080" s="33" customFormat="1" ht="15.75" customHeight="1"/>
    <row r="6081" s="33" customFormat="1" ht="15.75" customHeight="1"/>
    <row r="6082" s="33" customFormat="1" ht="15.75" customHeight="1"/>
    <row r="6083" s="33" customFormat="1" ht="15.75" customHeight="1"/>
    <row r="6084" s="33" customFormat="1" ht="15.75" customHeight="1"/>
    <row r="6085" s="33" customFormat="1" ht="15.75" customHeight="1"/>
    <row r="6086" s="33" customFormat="1" ht="15.75" customHeight="1"/>
    <row r="6087" s="33" customFormat="1" ht="15.75" customHeight="1"/>
    <row r="6088" s="33" customFormat="1" ht="15.75" customHeight="1"/>
    <row r="6089" s="33" customFormat="1" ht="15.75" customHeight="1"/>
    <row r="6090" s="33" customFormat="1" ht="15.75" customHeight="1"/>
    <row r="6091" s="33" customFormat="1" ht="15.75" customHeight="1"/>
    <row r="6092" s="33" customFormat="1" ht="15.75" customHeight="1"/>
    <row r="6093" s="33" customFormat="1" ht="15.75" customHeight="1"/>
    <row r="6094" s="33" customFormat="1" ht="15.75" customHeight="1"/>
    <row r="6095" s="33" customFormat="1" ht="15.75" customHeight="1"/>
    <row r="6096" s="33" customFormat="1" ht="15.75" customHeight="1"/>
    <row r="6097" s="33" customFormat="1" ht="15.75" customHeight="1"/>
    <row r="6098" s="33" customFormat="1" ht="15.75" customHeight="1"/>
    <row r="6099" s="33" customFormat="1" ht="15.75" customHeight="1"/>
    <row r="6100" s="33" customFormat="1" ht="15.75" customHeight="1"/>
    <row r="6101" s="33" customFormat="1" ht="15.75" customHeight="1"/>
    <row r="6102" s="33" customFormat="1" ht="15.75" customHeight="1"/>
    <row r="6103" s="33" customFormat="1" ht="15.75" customHeight="1"/>
    <row r="6104" s="33" customFormat="1" ht="15.75" customHeight="1"/>
    <row r="6105" s="33" customFormat="1" ht="15.75" customHeight="1"/>
    <row r="6106" s="33" customFormat="1" ht="15.75" customHeight="1"/>
    <row r="6107" s="33" customFormat="1" ht="15.75" customHeight="1"/>
    <row r="6108" s="33" customFormat="1" ht="15.75" customHeight="1"/>
    <row r="6109" s="33" customFormat="1" ht="15.75" customHeight="1"/>
    <row r="6110" s="33" customFormat="1" ht="15.75" customHeight="1"/>
    <row r="6111" s="33" customFormat="1" ht="15.75" customHeight="1"/>
    <row r="6112" s="33" customFormat="1" ht="15.75" customHeight="1"/>
    <row r="6113" s="33" customFormat="1" ht="15.75" customHeight="1"/>
    <row r="6114" s="33" customFormat="1" ht="15.75" customHeight="1"/>
    <row r="6115" s="33" customFormat="1" ht="15.75" customHeight="1"/>
    <row r="6116" s="33" customFormat="1" ht="15.75" customHeight="1"/>
    <row r="6117" s="33" customFormat="1" ht="15.75" customHeight="1"/>
    <row r="6118" s="33" customFormat="1" ht="15.75" customHeight="1"/>
    <row r="6119" s="33" customFormat="1" ht="15.75" customHeight="1"/>
    <row r="6120" s="33" customFormat="1" ht="15.75" customHeight="1"/>
    <row r="6121" s="33" customFormat="1" ht="15.75" customHeight="1"/>
    <row r="6122" s="33" customFormat="1" ht="15.75" customHeight="1"/>
    <row r="6123" s="33" customFormat="1" ht="15.75" customHeight="1"/>
    <row r="6124" s="33" customFormat="1" ht="15.75" customHeight="1"/>
    <row r="6125" s="33" customFormat="1" ht="15.75" customHeight="1"/>
    <row r="6126" s="33" customFormat="1" ht="15.75" customHeight="1"/>
    <row r="6127" s="33" customFormat="1" ht="15.75" customHeight="1"/>
    <row r="6128" s="33" customFormat="1" ht="15.75" customHeight="1"/>
    <row r="6129" s="33" customFormat="1" ht="15.75" customHeight="1"/>
    <row r="6130" s="33" customFormat="1" ht="15.75" customHeight="1"/>
    <row r="6131" s="33" customFormat="1" ht="15.75" customHeight="1"/>
    <row r="6132" s="33" customFormat="1" ht="15.75" customHeight="1"/>
    <row r="6133" s="33" customFormat="1" ht="15.75" customHeight="1"/>
    <row r="6134" s="33" customFormat="1" ht="15.75" customHeight="1"/>
    <row r="6135" s="33" customFormat="1" ht="15.75" customHeight="1"/>
    <row r="6136" s="33" customFormat="1" ht="15.75" customHeight="1"/>
    <row r="6137" s="33" customFormat="1" ht="15.75" customHeight="1"/>
    <row r="6138" s="33" customFormat="1" ht="15.75" customHeight="1"/>
    <row r="6139" s="33" customFormat="1" ht="15.75" customHeight="1"/>
    <row r="6140" s="33" customFormat="1" ht="15.75" customHeight="1"/>
    <row r="6141" s="33" customFormat="1" ht="15.75" customHeight="1"/>
    <row r="6142" s="33" customFormat="1" ht="15.75" customHeight="1"/>
    <row r="6143" s="33" customFormat="1" ht="15.75" customHeight="1"/>
    <row r="6144" s="33" customFormat="1" ht="15.75" customHeight="1"/>
    <row r="6145" s="33" customFormat="1" ht="15.75" customHeight="1"/>
    <row r="6146" s="33" customFormat="1" ht="15.75" customHeight="1"/>
    <row r="6147" s="33" customFormat="1" ht="15.75" customHeight="1"/>
    <row r="6148" s="33" customFormat="1" ht="15.75" customHeight="1"/>
    <row r="6149" s="33" customFormat="1" ht="15.75" customHeight="1"/>
    <row r="6150" s="33" customFormat="1" ht="15.75" customHeight="1"/>
    <row r="6151" s="33" customFormat="1" ht="15.75" customHeight="1"/>
    <row r="6152" s="33" customFormat="1" ht="15.75" customHeight="1"/>
    <row r="6153" s="33" customFormat="1" ht="15.75" customHeight="1"/>
    <row r="6154" s="33" customFormat="1" ht="15.75" customHeight="1"/>
    <row r="6155" s="33" customFormat="1" ht="15.75" customHeight="1"/>
    <row r="6156" s="33" customFormat="1" ht="15.75" customHeight="1"/>
    <row r="6157" s="33" customFormat="1" ht="15.75" customHeight="1"/>
    <row r="6158" s="33" customFormat="1" ht="15.75" customHeight="1"/>
    <row r="6159" s="33" customFormat="1" ht="15.75" customHeight="1"/>
    <row r="6160" s="33" customFormat="1" ht="15.75" customHeight="1"/>
    <row r="6161" s="33" customFormat="1" ht="15.75" customHeight="1"/>
    <row r="6162" s="33" customFormat="1" ht="15.75" customHeight="1"/>
    <row r="6163" s="33" customFormat="1" ht="15.75" customHeight="1"/>
    <row r="6164" s="33" customFormat="1" ht="15.75" customHeight="1"/>
    <row r="6165" s="33" customFormat="1" ht="15.75" customHeight="1"/>
    <row r="6166" s="33" customFormat="1" ht="15.75" customHeight="1"/>
    <row r="6167" s="33" customFormat="1" ht="15.75" customHeight="1"/>
    <row r="6168" s="33" customFormat="1" ht="15.75" customHeight="1"/>
    <row r="6169" s="33" customFormat="1" ht="15.75" customHeight="1"/>
    <row r="6170" s="33" customFormat="1" ht="15.75" customHeight="1"/>
    <row r="6171" s="33" customFormat="1" ht="15.75" customHeight="1"/>
    <row r="6172" s="33" customFormat="1" ht="15.75" customHeight="1"/>
    <row r="6173" s="33" customFormat="1" ht="15.75" customHeight="1"/>
    <row r="6174" s="33" customFormat="1" ht="15.75" customHeight="1"/>
    <row r="6175" s="33" customFormat="1" ht="15.75" customHeight="1"/>
    <row r="6176" s="33" customFormat="1" ht="15.75" customHeight="1"/>
    <row r="6177" s="33" customFormat="1" ht="15.75" customHeight="1"/>
    <row r="6178" s="33" customFormat="1" ht="15.75" customHeight="1"/>
    <row r="6179" s="33" customFormat="1" ht="15.75" customHeight="1"/>
    <row r="6180" s="33" customFormat="1" ht="15.75" customHeight="1"/>
    <row r="6181" s="33" customFormat="1" ht="15.75" customHeight="1"/>
    <row r="6182" s="33" customFormat="1" ht="15.75" customHeight="1"/>
    <row r="6183" s="33" customFormat="1" ht="15.75" customHeight="1"/>
    <row r="6184" s="33" customFormat="1" ht="15.75" customHeight="1"/>
    <row r="6185" s="33" customFormat="1" ht="15.75" customHeight="1"/>
    <row r="6186" s="33" customFormat="1" ht="15.75" customHeight="1"/>
    <row r="6187" s="33" customFormat="1" ht="15.75" customHeight="1"/>
    <row r="6188" s="33" customFormat="1" ht="15.75" customHeight="1"/>
    <row r="6189" s="33" customFormat="1" ht="15.75" customHeight="1"/>
    <row r="6190" s="33" customFormat="1" ht="15.75" customHeight="1"/>
    <row r="6191" s="33" customFormat="1" ht="15.75" customHeight="1"/>
    <row r="6192" s="33" customFormat="1" ht="15.75" customHeight="1"/>
    <row r="6193" s="33" customFormat="1" ht="15.75" customHeight="1"/>
    <row r="6194" s="33" customFormat="1" ht="15.75" customHeight="1"/>
    <row r="6195" s="33" customFormat="1" ht="15.75" customHeight="1"/>
    <row r="6196" s="33" customFormat="1" ht="15.75" customHeight="1"/>
    <row r="6197" s="33" customFormat="1" ht="15.75" customHeight="1"/>
    <row r="6198" s="33" customFormat="1" ht="15.75" customHeight="1"/>
    <row r="6199" s="33" customFormat="1" ht="15.75" customHeight="1"/>
    <row r="6200" s="33" customFormat="1" ht="15.75" customHeight="1"/>
    <row r="6201" s="33" customFormat="1" ht="15.75" customHeight="1"/>
    <row r="6202" s="33" customFormat="1" ht="15.75" customHeight="1"/>
    <row r="6203" s="33" customFormat="1" ht="15.75" customHeight="1"/>
    <row r="6204" s="33" customFormat="1" ht="15.75" customHeight="1"/>
    <row r="6205" s="33" customFormat="1" ht="15.75" customHeight="1"/>
    <row r="6206" s="33" customFormat="1" ht="15.75" customHeight="1"/>
    <row r="6207" s="33" customFormat="1" ht="15.75" customHeight="1"/>
    <row r="6208" s="33" customFormat="1" ht="15.75" customHeight="1"/>
    <row r="6209" s="33" customFormat="1" ht="15.75" customHeight="1"/>
    <row r="6210" s="33" customFormat="1" ht="15.75" customHeight="1"/>
  </sheetData>
  <mergeCells count="7">
    <mergeCell ref="B1:F1"/>
    <mergeCell ref="E3:F3"/>
    <mergeCell ref="A3:A4"/>
    <mergeCell ref="B3:B4"/>
    <mergeCell ref="C3:C4"/>
    <mergeCell ref="D3:D4"/>
    <mergeCell ref="G3:G4"/>
  </mergeCells>
  <pageMargins left="0.75" right="0.75" top="1" bottom="1" header="0.509027777777778" footer="0.509027777777778"/>
  <pageSetup paperSize="9" orientation="portrait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6210"/>
  <sheetViews>
    <sheetView showZeros="0" workbookViewId="0">
      <pane xSplit="2" ySplit="5" topLeftCell="C916" activePane="bottomRight" state="frozen"/>
      <selection/>
      <selection pane="topRight"/>
      <selection pane="bottomLeft"/>
      <selection pane="bottomRight" activeCell="B916" sqref="B916"/>
    </sheetView>
  </sheetViews>
  <sheetFormatPr defaultColWidth="6.875" defaultRowHeight="12.75" customHeight="1"/>
  <cols>
    <col min="1" max="1" width="8.375" style="86"/>
    <col min="2" max="2" width="26.5" style="83" customWidth="1"/>
    <col min="3" max="3" width="11.5" style="87" customWidth="1"/>
    <col min="4" max="4" width="13" style="83" customWidth="1"/>
    <col min="5" max="5" width="12.75" style="83" customWidth="1"/>
    <col min="6" max="6" width="17.25" style="88" customWidth="1"/>
    <col min="7" max="7" width="14.5" style="83" customWidth="1"/>
    <col min="8" max="245" width="6.875" style="83" customWidth="1"/>
    <col min="246" max="16384" width="6.875" style="50"/>
  </cols>
  <sheetData>
    <row r="1" s="83" customFormat="1" ht="26.25" customHeight="1" spans="1:6">
      <c r="A1" s="89"/>
      <c r="B1" s="90" t="s">
        <v>1131</v>
      </c>
      <c r="C1" s="90"/>
      <c r="D1" s="90"/>
      <c r="E1" s="90"/>
      <c r="F1" s="90"/>
    </row>
    <row r="2" s="83" customFormat="1" ht="21" customHeight="1" spans="1:6">
      <c r="A2" s="91"/>
      <c r="B2" s="91"/>
      <c r="C2" s="91"/>
      <c r="D2" s="91"/>
      <c r="E2" s="91"/>
      <c r="F2" s="91"/>
    </row>
    <row r="3" s="84" customFormat="1" ht="36" customHeight="1" spans="1:7">
      <c r="A3" s="92" t="s">
        <v>54</v>
      </c>
      <c r="B3" s="93" t="s">
        <v>55</v>
      </c>
      <c r="C3" s="93" t="s">
        <v>56</v>
      </c>
      <c r="D3" s="94" t="s">
        <v>57</v>
      </c>
      <c r="E3" s="95" t="s">
        <v>58</v>
      </c>
      <c r="F3" s="95"/>
      <c r="G3" s="96" t="s">
        <v>59</v>
      </c>
    </row>
    <row r="4" s="84" customFormat="1" ht="21.95" customHeight="1" spans="1:7">
      <c r="A4" s="92"/>
      <c r="B4" s="93"/>
      <c r="C4" s="93"/>
      <c r="D4" s="93"/>
      <c r="E4" s="97" t="s">
        <v>18</v>
      </c>
      <c r="F4" s="98" t="s">
        <v>19</v>
      </c>
      <c r="G4" s="96"/>
    </row>
    <row r="5" s="85" customFormat="1" ht="15" customHeight="1" spans="1:7">
      <c r="A5" s="99"/>
      <c r="B5" s="100" t="s">
        <v>60</v>
      </c>
      <c r="C5" s="101">
        <f>C6+C252+C291+C310+C399+C454+C510+C566+C684+C755+C833+C856+C981+C1045+C1111+C1131+C1160+C1170+C1235+C1253+C1306+C1363+C1364+C1368+C1376</f>
        <v>111089.24</v>
      </c>
      <c r="D5" s="101">
        <v>122891</v>
      </c>
      <c r="E5" s="102">
        <f t="shared" ref="E5:E68" si="0">D5-C5</f>
        <v>11801.76</v>
      </c>
      <c r="F5" s="103">
        <f t="shared" ref="F5:F68" si="1">IF(C5=0,,E5/C5*100)</f>
        <v>10.6236751642193</v>
      </c>
      <c r="G5" s="104">
        <v>145220</v>
      </c>
    </row>
    <row r="6" s="85" customFormat="1" ht="15" customHeight="1" spans="1:7">
      <c r="A6" s="105">
        <v>201</v>
      </c>
      <c r="B6" s="106" t="s">
        <v>61</v>
      </c>
      <c r="C6" s="101">
        <f>C7+C19+C28+C39+C51+C62+C73+C85+C94+C107+C117+C126+C137+C151+C158+C166+C172+C179+C186+C193+C200+C206+C214+C220+C226+C232+C249</f>
        <v>9155</v>
      </c>
      <c r="D6" s="101">
        <v>9146</v>
      </c>
      <c r="E6" s="102">
        <f t="shared" si="0"/>
        <v>-9</v>
      </c>
      <c r="F6" s="103">
        <f t="shared" si="1"/>
        <v>-0.0983069361004915</v>
      </c>
      <c r="G6" s="104">
        <v>9146</v>
      </c>
    </row>
    <row r="7" s="85" customFormat="1" ht="15" customHeight="1" spans="1:7">
      <c r="A7" s="105">
        <v>20101</v>
      </c>
      <c r="B7" s="106" t="s">
        <v>62</v>
      </c>
      <c r="C7" s="101">
        <f>SUM(C8:C18)</f>
        <v>348</v>
      </c>
      <c r="D7" s="101">
        <v>268</v>
      </c>
      <c r="E7" s="102">
        <f t="shared" si="0"/>
        <v>-80</v>
      </c>
      <c r="F7" s="103">
        <f t="shared" si="1"/>
        <v>-22.9885057471264</v>
      </c>
      <c r="G7" s="104">
        <v>268</v>
      </c>
    </row>
    <row r="8" s="85" customFormat="1" ht="15" customHeight="1" spans="1:7">
      <c r="A8" s="105">
        <v>2010101</v>
      </c>
      <c r="B8" s="107" t="s">
        <v>63</v>
      </c>
      <c r="C8" s="108">
        <v>287</v>
      </c>
      <c r="D8" s="101">
        <v>205</v>
      </c>
      <c r="E8" s="102">
        <f t="shared" si="0"/>
        <v>-82</v>
      </c>
      <c r="F8" s="103">
        <f t="shared" si="1"/>
        <v>-28.5714285714286</v>
      </c>
      <c r="G8" s="104">
        <v>205</v>
      </c>
    </row>
    <row r="9" s="85" customFormat="1" ht="15" customHeight="1" spans="1:7">
      <c r="A9" s="105">
        <v>2010102</v>
      </c>
      <c r="B9" s="107" t="s">
        <v>64</v>
      </c>
      <c r="C9" s="109">
        <v>0</v>
      </c>
      <c r="D9" s="101">
        <v>10</v>
      </c>
      <c r="E9" s="102">
        <f t="shared" si="0"/>
        <v>10</v>
      </c>
      <c r="F9" s="103">
        <f t="shared" si="1"/>
        <v>0</v>
      </c>
      <c r="G9" s="104">
        <v>10</v>
      </c>
    </row>
    <row r="10" s="85" customFormat="1" ht="15" customHeight="1" spans="1:7">
      <c r="A10" s="105">
        <v>2010103</v>
      </c>
      <c r="B10" s="107" t="s">
        <v>65</v>
      </c>
      <c r="C10" s="108"/>
      <c r="D10" s="101">
        <v>0</v>
      </c>
      <c r="E10" s="102">
        <f t="shared" si="0"/>
        <v>0</v>
      </c>
      <c r="F10" s="103">
        <f t="shared" si="1"/>
        <v>0</v>
      </c>
      <c r="G10" s="104">
        <v>0</v>
      </c>
    </row>
    <row r="11" s="85" customFormat="1" ht="15" customHeight="1" spans="1:7">
      <c r="A11" s="105">
        <v>2010104</v>
      </c>
      <c r="B11" s="107" t="s">
        <v>66</v>
      </c>
      <c r="C11" s="108">
        <v>39</v>
      </c>
      <c r="D11" s="101">
        <v>31</v>
      </c>
      <c r="E11" s="102">
        <f t="shared" si="0"/>
        <v>-8</v>
      </c>
      <c r="F11" s="103">
        <f t="shared" si="1"/>
        <v>-20.5128205128205</v>
      </c>
      <c r="G11" s="104">
        <v>31</v>
      </c>
    </row>
    <row r="12" s="85" customFormat="1" ht="15" customHeight="1" spans="1:7">
      <c r="A12" s="105">
        <v>2010105</v>
      </c>
      <c r="B12" s="107" t="s">
        <v>67</v>
      </c>
      <c r="C12" s="108">
        <v>3</v>
      </c>
      <c r="D12" s="101">
        <v>3</v>
      </c>
      <c r="E12" s="102">
        <f t="shared" si="0"/>
        <v>0</v>
      </c>
      <c r="F12" s="103">
        <f t="shared" si="1"/>
        <v>0</v>
      </c>
      <c r="G12" s="104">
        <v>3</v>
      </c>
    </row>
    <row r="13" s="85" customFormat="1" ht="15" customHeight="1" spans="1:7">
      <c r="A13" s="105">
        <v>2010106</v>
      </c>
      <c r="B13" s="107" t="s">
        <v>68</v>
      </c>
      <c r="C13" s="108"/>
      <c r="D13" s="101">
        <v>0</v>
      </c>
      <c r="E13" s="102">
        <f t="shared" si="0"/>
        <v>0</v>
      </c>
      <c r="F13" s="103">
        <f t="shared" si="1"/>
        <v>0</v>
      </c>
      <c r="G13" s="104">
        <v>0</v>
      </c>
    </row>
    <row r="14" s="85" customFormat="1" ht="15" customHeight="1" spans="1:7">
      <c r="A14" s="105">
        <v>2010107</v>
      </c>
      <c r="B14" s="107" t="s">
        <v>69</v>
      </c>
      <c r="C14" s="108"/>
      <c r="D14" s="101">
        <v>0</v>
      </c>
      <c r="E14" s="102">
        <f t="shared" si="0"/>
        <v>0</v>
      </c>
      <c r="F14" s="103">
        <f t="shared" si="1"/>
        <v>0</v>
      </c>
      <c r="G14" s="104">
        <v>0</v>
      </c>
    </row>
    <row r="15" s="85" customFormat="1" ht="15" customHeight="1" spans="1:7">
      <c r="A15" s="105">
        <v>2010108</v>
      </c>
      <c r="B15" s="107" t="s">
        <v>70</v>
      </c>
      <c r="C15" s="108">
        <v>19</v>
      </c>
      <c r="D15" s="101">
        <v>19</v>
      </c>
      <c r="E15" s="102">
        <f t="shared" si="0"/>
        <v>0</v>
      </c>
      <c r="F15" s="103">
        <f t="shared" si="1"/>
        <v>0</v>
      </c>
      <c r="G15" s="104">
        <v>19</v>
      </c>
    </row>
    <row r="16" s="85" customFormat="1" ht="15" customHeight="1" spans="1:7">
      <c r="A16" s="105">
        <v>2010109</v>
      </c>
      <c r="B16" s="107" t="s">
        <v>71</v>
      </c>
      <c r="C16" s="108"/>
      <c r="D16" s="101">
        <v>0</v>
      </c>
      <c r="E16" s="102">
        <f t="shared" si="0"/>
        <v>0</v>
      </c>
      <c r="F16" s="103">
        <f t="shared" si="1"/>
        <v>0</v>
      </c>
      <c r="G16" s="104">
        <v>0</v>
      </c>
    </row>
    <row r="17" s="85" customFormat="1" ht="15" customHeight="1" spans="1:7">
      <c r="A17" s="105">
        <v>2010150</v>
      </c>
      <c r="B17" s="107" t="s">
        <v>72</v>
      </c>
      <c r="C17" s="108"/>
      <c r="D17" s="101">
        <v>0</v>
      </c>
      <c r="E17" s="102">
        <f t="shared" si="0"/>
        <v>0</v>
      </c>
      <c r="F17" s="103">
        <f t="shared" si="1"/>
        <v>0</v>
      </c>
      <c r="G17" s="104">
        <v>0</v>
      </c>
    </row>
    <row r="18" s="85" customFormat="1" ht="15" customHeight="1" spans="1:7">
      <c r="A18" s="105">
        <v>2010199</v>
      </c>
      <c r="B18" s="107" t="s">
        <v>73</v>
      </c>
      <c r="C18" s="108"/>
      <c r="D18" s="101">
        <v>0</v>
      </c>
      <c r="E18" s="102">
        <f t="shared" si="0"/>
        <v>0</v>
      </c>
      <c r="F18" s="103">
        <f t="shared" si="1"/>
        <v>0</v>
      </c>
      <c r="G18" s="104">
        <v>0</v>
      </c>
    </row>
    <row r="19" s="85" customFormat="1" ht="15" customHeight="1" spans="1:7">
      <c r="A19" s="105">
        <v>20102</v>
      </c>
      <c r="B19" s="106" t="s">
        <v>74</v>
      </c>
      <c r="C19" s="101">
        <f>SUM(C20:C27)</f>
        <v>169</v>
      </c>
      <c r="D19" s="101">
        <v>157</v>
      </c>
      <c r="E19" s="102">
        <f t="shared" si="0"/>
        <v>-12</v>
      </c>
      <c r="F19" s="103">
        <f t="shared" si="1"/>
        <v>-7.10059171597633</v>
      </c>
      <c r="G19" s="104">
        <v>157</v>
      </c>
    </row>
    <row r="20" s="85" customFormat="1" ht="15" customHeight="1" spans="1:7">
      <c r="A20" s="105">
        <v>2010201</v>
      </c>
      <c r="B20" s="107" t="s">
        <v>63</v>
      </c>
      <c r="C20" s="108">
        <v>114</v>
      </c>
      <c r="D20" s="101">
        <v>122</v>
      </c>
      <c r="E20" s="102">
        <f t="shared" si="0"/>
        <v>8</v>
      </c>
      <c r="F20" s="103">
        <f t="shared" si="1"/>
        <v>7.01754385964912</v>
      </c>
      <c r="G20" s="104">
        <v>122</v>
      </c>
    </row>
    <row r="21" s="85" customFormat="1" ht="15" customHeight="1" spans="1:7">
      <c r="A21" s="105">
        <v>2010202</v>
      </c>
      <c r="B21" s="107" t="s">
        <v>64</v>
      </c>
      <c r="C21" s="108">
        <v>20</v>
      </c>
      <c r="D21" s="101">
        <v>15</v>
      </c>
      <c r="E21" s="102">
        <f t="shared" si="0"/>
        <v>-5</v>
      </c>
      <c r="F21" s="103">
        <f t="shared" si="1"/>
        <v>-25</v>
      </c>
      <c r="G21" s="104">
        <v>15</v>
      </c>
    </row>
    <row r="22" s="85" customFormat="1" ht="15" customHeight="1" spans="1:7">
      <c r="A22" s="105">
        <v>2010203</v>
      </c>
      <c r="B22" s="107" t="s">
        <v>65</v>
      </c>
      <c r="C22" s="108"/>
      <c r="D22" s="101">
        <v>0</v>
      </c>
      <c r="E22" s="102">
        <f t="shared" si="0"/>
        <v>0</v>
      </c>
      <c r="F22" s="103">
        <f t="shared" si="1"/>
        <v>0</v>
      </c>
      <c r="G22" s="104">
        <v>0</v>
      </c>
    </row>
    <row r="23" s="85" customFormat="1" ht="15" customHeight="1" spans="1:7">
      <c r="A23" s="105">
        <v>2010204</v>
      </c>
      <c r="B23" s="107" t="s">
        <v>75</v>
      </c>
      <c r="C23" s="108">
        <v>35</v>
      </c>
      <c r="D23" s="101">
        <v>20</v>
      </c>
      <c r="E23" s="102">
        <f t="shared" si="0"/>
        <v>-15</v>
      </c>
      <c r="F23" s="103">
        <f t="shared" si="1"/>
        <v>-42.8571428571429</v>
      </c>
      <c r="G23" s="104">
        <v>20</v>
      </c>
    </row>
    <row r="24" s="85" customFormat="1" ht="15" customHeight="1" spans="1:7">
      <c r="A24" s="105">
        <v>2010205</v>
      </c>
      <c r="B24" s="107" t="s">
        <v>76</v>
      </c>
      <c r="C24" s="108"/>
      <c r="D24" s="101">
        <v>0</v>
      </c>
      <c r="E24" s="102">
        <f t="shared" si="0"/>
        <v>0</v>
      </c>
      <c r="F24" s="103">
        <f t="shared" si="1"/>
        <v>0</v>
      </c>
      <c r="G24" s="104">
        <v>0</v>
      </c>
    </row>
    <row r="25" s="85" customFormat="1" ht="15" customHeight="1" spans="1:7">
      <c r="A25" s="105">
        <v>2010206</v>
      </c>
      <c r="B25" s="107" t="s">
        <v>77</v>
      </c>
      <c r="C25" s="108"/>
      <c r="D25" s="101">
        <v>0</v>
      </c>
      <c r="E25" s="102">
        <f t="shared" si="0"/>
        <v>0</v>
      </c>
      <c r="F25" s="103">
        <f t="shared" si="1"/>
        <v>0</v>
      </c>
      <c r="G25" s="104">
        <v>0</v>
      </c>
    </row>
    <row r="26" s="85" customFormat="1" ht="14.1" customHeight="1" spans="1:7">
      <c r="A26" s="105">
        <v>2010250</v>
      </c>
      <c r="B26" s="107" t="s">
        <v>72</v>
      </c>
      <c r="C26" s="108"/>
      <c r="D26" s="101">
        <v>0</v>
      </c>
      <c r="E26" s="102">
        <f t="shared" si="0"/>
        <v>0</v>
      </c>
      <c r="F26" s="103">
        <f t="shared" si="1"/>
        <v>0</v>
      </c>
      <c r="G26" s="104">
        <v>0</v>
      </c>
    </row>
    <row r="27" s="85" customFormat="1" ht="15" customHeight="1" spans="1:7">
      <c r="A27" s="105">
        <v>2010299</v>
      </c>
      <c r="B27" s="107" t="s">
        <v>78</v>
      </c>
      <c r="C27" s="108"/>
      <c r="D27" s="101">
        <v>0</v>
      </c>
      <c r="E27" s="102">
        <f t="shared" si="0"/>
        <v>0</v>
      </c>
      <c r="F27" s="103">
        <f t="shared" si="1"/>
        <v>0</v>
      </c>
      <c r="G27" s="104">
        <v>0</v>
      </c>
    </row>
    <row r="28" s="83" customFormat="1" ht="15" customHeight="1" spans="1:250">
      <c r="A28" s="105">
        <v>20103</v>
      </c>
      <c r="B28" s="106" t="s">
        <v>79</v>
      </c>
      <c r="C28" s="110">
        <f>SUM(C29:C38)</f>
        <v>1986</v>
      </c>
      <c r="D28" s="101">
        <v>2042</v>
      </c>
      <c r="E28" s="102">
        <f t="shared" si="0"/>
        <v>56</v>
      </c>
      <c r="F28" s="103">
        <f t="shared" si="1"/>
        <v>2.81973816717019</v>
      </c>
      <c r="G28" s="104">
        <v>2042</v>
      </c>
      <c r="IL28" s="50"/>
      <c r="IM28" s="50"/>
      <c r="IN28" s="50"/>
      <c r="IO28" s="50"/>
      <c r="IP28" s="50"/>
    </row>
    <row r="29" s="83" customFormat="1" ht="15" customHeight="1" spans="1:250">
      <c r="A29" s="105">
        <v>2010301</v>
      </c>
      <c r="B29" s="107" t="s">
        <v>63</v>
      </c>
      <c r="C29" s="111">
        <v>520</v>
      </c>
      <c r="D29" s="101">
        <v>535</v>
      </c>
      <c r="E29" s="102">
        <f t="shared" si="0"/>
        <v>15</v>
      </c>
      <c r="F29" s="103">
        <f t="shared" si="1"/>
        <v>2.88461538461538</v>
      </c>
      <c r="G29" s="104">
        <v>535</v>
      </c>
      <c r="IL29" s="50"/>
      <c r="IM29" s="50"/>
      <c r="IN29" s="50"/>
      <c r="IO29" s="50"/>
      <c r="IP29" s="50"/>
    </row>
    <row r="30" s="83" customFormat="1" ht="15" customHeight="1" spans="1:250">
      <c r="A30" s="105">
        <v>2010302</v>
      </c>
      <c r="B30" s="107" t="s">
        <v>64</v>
      </c>
      <c r="C30" s="111">
        <v>272</v>
      </c>
      <c r="D30" s="101">
        <v>240</v>
      </c>
      <c r="E30" s="102">
        <f t="shared" si="0"/>
        <v>-32</v>
      </c>
      <c r="F30" s="103">
        <f t="shared" si="1"/>
        <v>-11.7647058823529</v>
      </c>
      <c r="G30" s="104">
        <v>240</v>
      </c>
      <c r="IL30" s="50"/>
      <c r="IM30" s="50"/>
      <c r="IN30" s="50"/>
      <c r="IO30" s="50"/>
      <c r="IP30" s="50"/>
    </row>
    <row r="31" s="83" customFormat="1" ht="15" customHeight="1" spans="1:250">
      <c r="A31" s="105">
        <v>2010303</v>
      </c>
      <c r="B31" s="107" t="s">
        <v>65</v>
      </c>
      <c r="C31" s="111"/>
      <c r="D31" s="101">
        <v>0</v>
      </c>
      <c r="E31" s="102">
        <f t="shared" si="0"/>
        <v>0</v>
      </c>
      <c r="F31" s="103">
        <f t="shared" si="1"/>
        <v>0</v>
      </c>
      <c r="G31" s="104">
        <v>0</v>
      </c>
      <c r="IL31" s="50"/>
      <c r="IM31" s="50"/>
      <c r="IN31" s="50"/>
      <c r="IO31" s="50"/>
      <c r="IP31" s="50"/>
    </row>
    <row r="32" s="83" customFormat="1" ht="15" customHeight="1" spans="1:250">
      <c r="A32" s="105">
        <v>2010304</v>
      </c>
      <c r="B32" s="107" t="s">
        <v>80</v>
      </c>
      <c r="C32" s="111"/>
      <c r="D32" s="101">
        <v>0</v>
      </c>
      <c r="E32" s="102">
        <f t="shared" si="0"/>
        <v>0</v>
      </c>
      <c r="F32" s="103">
        <f t="shared" si="1"/>
        <v>0</v>
      </c>
      <c r="G32" s="104">
        <v>0</v>
      </c>
      <c r="IL32" s="50"/>
      <c r="IM32" s="50"/>
      <c r="IN32" s="50"/>
      <c r="IO32" s="50"/>
      <c r="IP32" s="50"/>
    </row>
    <row r="33" s="83" customFormat="1" ht="15" customHeight="1" spans="1:250">
      <c r="A33" s="105">
        <v>2010305</v>
      </c>
      <c r="B33" s="107" t="s">
        <v>81</v>
      </c>
      <c r="C33" s="111"/>
      <c r="D33" s="101">
        <v>0</v>
      </c>
      <c r="E33" s="102">
        <f t="shared" si="0"/>
        <v>0</v>
      </c>
      <c r="F33" s="103">
        <f t="shared" si="1"/>
        <v>0</v>
      </c>
      <c r="G33" s="104">
        <v>0</v>
      </c>
      <c r="IL33" s="50"/>
      <c r="IM33" s="50"/>
      <c r="IN33" s="50"/>
      <c r="IO33" s="50"/>
      <c r="IP33" s="50"/>
    </row>
    <row r="34" s="83" customFormat="1" ht="15" customHeight="1" spans="1:250">
      <c r="A34" s="105">
        <v>2010306</v>
      </c>
      <c r="B34" s="107" t="s">
        <v>82</v>
      </c>
      <c r="C34" s="111"/>
      <c r="D34" s="101">
        <v>0</v>
      </c>
      <c r="E34" s="102">
        <f t="shared" si="0"/>
        <v>0</v>
      </c>
      <c r="F34" s="103">
        <f t="shared" si="1"/>
        <v>0</v>
      </c>
      <c r="G34" s="104">
        <v>0</v>
      </c>
      <c r="IL34" s="50"/>
      <c r="IM34" s="50"/>
      <c r="IN34" s="50"/>
      <c r="IO34" s="50"/>
      <c r="IP34" s="50"/>
    </row>
    <row r="35" s="83" customFormat="1" ht="15" customHeight="1" spans="1:250">
      <c r="A35" s="105">
        <v>2010308</v>
      </c>
      <c r="B35" s="107" t="s">
        <v>83</v>
      </c>
      <c r="C35" s="111">
        <v>0</v>
      </c>
      <c r="D35" s="101">
        <v>0</v>
      </c>
      <c r="E35" s="102">
        <f t="shared" si="0"/>
        <v>0</v>
      </c>
      <c r="F35" s="103">
        <f t="shared" si="1"/>
        <v>0</v>
      </c>
      <c r="G35" s="104">
        <v>0</v>
      </c>
      <c r="IL35" s="50"/>
      <c r="IM35" s="50"/>
      <c r="IN35" s="50"/>
      <c r="IO35" s="50"/>
      <c r="IP35" s="50"/>
    </row>
    <row r="36" s="83" customFormat="1" ht="15" customHeight="1" spans="1:250">
      <c r="A36" s="105">
        <v>2010309</v>
      </c>
      <c r="B36" s="107" t="s">
        <v>84</v>
      </c>
      <c r="C36" s="111"/>
      <c r="D36" s="101">
        <v>0</v>
      </c>
      <c r="E36" s="102">
        <f t="shared" si="0"/>
        <v>0</v>
      </c>
      <c r="F36" s="103">
        <f t="shared" si="1"/>
        <v>0</v>
      </c>
      <c r="G36" s="104">
        <v>0</v>
      </c>
      <c r="IL36" s="50"/>
      <c r="IM36" s="50"/>
      <c r="IN36" s="50"/>
      <c r="IO36" s="50"/>
      <c r="IP36" s="50"/>
    </row>
    <row r="37" s="83" customFormat="1" ht="15" customHeight="1" spans="1:250">
      <c r="A37" s="105">
        <v>2010350</v>
      </c>
      <c r="B37" s="107" t="s">
        <v>72</v>
      </c>
      <c r="C37" s="111">
        <v>927</v>
      </c>
      <c r="D37" s="101">
        <v>992</v>
      </c>
      <c r="E37" s="102">
        <f t="shared" si="0"/>
        <v>65</v>
      </c>
      <c r="F37" s="103">
        <f t="shared" si="1"/>
        <v>7.01186623516721</v>
      </c>
      <c r="G37" s="104">
        <v>992</v>
      </c>
      <c r="IL37" s="50"/>
      <c r="IM37" s="50"/>
      <c r="IN37" s="50"/>
      <c r="IO37" s="50"/>
      <c r="IP37" s="50"/>
    </row>
    <row r="38" s="83" customFormat="1" ht="15" customHeight="1" spans="1:250">
      <c r="A38" s="105">
        <v>2010399</v>
      </c>
      <c r="B38" s="107" t="s">
        <v>85</v>
      </c>
      <c r="C38" s="111">
        <v>267</v>
      </c>
      <c r="D38" s="101">
        <v>275</v>
      </c>
      <c r="E38" s="102">
        <f t="shared" si="0"/>
        <v>8</v>
      </c>
      <c r="F38" s="103">
        <f t="shared" si="1"/>
        <v>2.99625468164794</v>
      </c>
      <c r="G38" s="104">
        <v>275</v>
      </c>
      <c r="IL38" s="50"/>
      <c r="IM38" s="50"/>
      <c r="IN38" s="50"/>
      <c r="IO38" s="50"/>
      <c r="IP38" s="50"/>
    </row>
    <row r="39" s="83" customFormat="1" ht="15" customHeight="1" spans="1:250">
      <c r="A39" s="105">
        <v>20104</v>
      </c>
      <c r="B39" s="106" t="s">
        <v>86</v>
      </c>
      <c r="C39" s="110">
        <f>SUM(C40:C50)</f>
        <v>231</v>
      </c>
      <c r="D39" s="101">
        <v>224</v>
      </c>
      <c r="E39" s="102">
        <f t="shared" si="0"/>
        <v>-7</v>
      </c>
      <c r="F39" s="103">
        <f t="shared" si="1"/>
        <v>-3.03030303030303</v>
      </c>
      <c r="G39" s="104">
        <v>224</v>
      </c>
      <c r="IL39" s="50"/>
      <c r="IM39" s="50"/>
      <c r="IN39" s="50"/>
      <c r="IO39" s="50"/>
      <c r="IP39" s="50"/>
    </row>
    <row r="40" s="83" customFormat="1" ht="15" customHeight="1" spans="1:250">
      <c r="A40" s="105">
        <v>2010401</v>
      </c>
      <c r="B40" s="107" t="s">
        <v>63</v>
      </c>
      <c r="C40" s="111">
        <v>137</v>
      </c>
      <c r="D40" s="101">
        <v>139</v>
      </c>
      <c r="E40" s="102">
        <f t="shared" si="0"/>
        <v>2</v>
      </c>
      <c r="F40" s="103">
        <f t="shared" si="1"/>
        <v>1.45985401459854</v>
      </c>
      <c r="G40" s="104">
        <v>139</v>
      </c>
      <c r="IL40" s="50"/>
      <c r="IM40" s="50"/>
      <c r="IN40" s="50"/>
      <c r="IO40" s="50"/>
      <c r="IP40" s="50"/>
    </row>
    <row r="41" s="83" customFormat="1" ht="15" customHeight="1" spans="1:250">
      <c r="A41" s="105">
        <v>2010402</v>
      </c>
      <c r="B41" s="107" t="s">
        <v>64</v>
      </c>
      <c r="C41" s="111">
        <v>40</v>
      </c>
      <c r="D41" s="101">
        <v>30</v>
      </c>
      <c r="E41" s="102">
        <f t="shared" si="0"/>
        <v>-10</v>
      </c>
      <c r="F41" s="103">
        <f t="shared" si="1"/>
        <v>-25</v>
      </c>
      <c r="G41" s="104">
        <v>30</v>
      </c>
      <c r="IL41" s="50"/>
      <c r="IM41" s="50"/>
      <c r="IN41" s="50"/>
      <c r="IO41" s="50"/>
      <c r="IP41" s="50"/>
    </row>
    <row r="42" s="83" customFormat="1" ht="15" customHeight="1" spans="1:250">
      <c r="A42" s="105">
        <v>2010403</v>
      </c>
      <c r="B42" s="107" t="s">
        <v>65</v>
      </c>
      <c r="C42" s="111"/>
      <c r="D42" s="101">
        <v>0</v>
      </c>
      <c r="E42" s="102">
        <f t="shared" si="0"/>
        <v>0</v>
      </c>
      <c r="F42" s="103">
        <f t="shared" si="1"/>
        <v>0</v>
      </c>
      <c r="G42" s="104">
        <v>0</v>
      </c>
      <c r="IL42" s="50"/>
      <c r="IM42" s="50"/>
      <c r="IN42" s="50"/>
      <c r="IO42" s="50"/>
      <c r="IP42" s="50"/>
    </row>
    <row r="43" s="83" customFormat="1" ht="15" customHeight="1" spans="1:250">
      <c r="A43" s="105">
        <v>2010404</v>
      </c>
      <c r="B43" s="107" t="s">
        <v>87</v>
      </c>
      <c r="C43" s="111"/>
      <c r="D43" s="101">
        <v>0</v>
      </c>
      <c r="E43" s="102">
        <f t="shared" si="0"/>
        <v>0</v>
      </c>
      <c r="F43" s="103">
        <f t="shared" si="1"/>
        <v>0</v>
      </c>
      <c r="G43" s="104">
        <v>0</v>
      </c>
      <c r="IL43" s="50"/>
      <c r="IM43" s="50"/>
      <c r="IN43" s="50"/>
      <c r="IO43" s="50"/>
      <c r="IP43" s="50"/>
    </row>
    <row r="44" s="83" customFormat="1" ht="15" customHeight="1" spans="1:250">
      <c r="A44" s="105">
        <v>2010405</v>
      </c>
      <c r="B44" s="107" t="s">
        <v>88</v>
      </c>
      <c r="C44" s="111"/>
      <c r="D44" s="101">
        <v>0</v>
      </c>
      <c r="E44" s="102">
        <f t="shared" si="0"/>
        <v>0</v>
      </c>
      <c r="F44" s="103">
        <f t="shared" si="1"/>
        <v>0</v>
      </c>
      <c r="G44" s="104">
        <v>0</v>
      </c>
      <c r="IL44" s="50"/>
      <c r="IM44" s="50"/>
      <c r="IN44" s="50"/>
      <c r="IO44" s="50"/>
      <c r="IP44" s="50"/>
    </row>
    <row r="45" s="83" customFormat="1" ht="15" customHeight="1" spans="1:250">
      <c r="A45" s="105">
        <v>2010406</v>
      </c>
      <c r="B45" s="107" t="s">
        <v>89</v>
      </c>
      <c r="C45" s="111"/>
      <c r="D45" s="101">
        <v>0</v>
      </c>
      <c r="E45" s="102">
        <f t="shared" si="0"/>
        <v>0</v>
      </c>
      <c r="F45" s="103">
        <f t="shared" si="1"/>
        <v>0</v>
      </c>
      <c r="G45" s="104">
        <v>0</v>
      </c>
      <c r="IL45" s="50"/>
      <c r="IM45" s="50"/>
      <c r="IN45" s="50"/>
      <c r="IO45" s="50"/>
      <c r="IP45" s="50"/>
    </row>
    <row r="46" s="83" customFormat="1" ht="15" customHeight="1" spans="1:250">
      <c r="A46" s="105">
        <v>2010407</v>
      </c>
      <c r="B46" s="107" t="s">
        <v>90</v>
      </c>
      <c r="C46" s="111"/>
      <c r="D46" s="101">
        <v>0</v>
      </c>
      <c r="E46" s="102">
        <f t="shared" si="0"/>
        <v>0</v>
      </c>
      <c r="F46" s="103">
        <f t="shared" si="1"/>
        <v>0</v>
      </c>
      <c r="G46" s="104">
        <v>0</v>
      </c>
      <c r="IL46" s="50"/>
      <c r="IM46" s="50"/>
      <c r="IN46" s="50"/>
      <c r="IO46" s="50"/>
      <c r="IP46" s="50"/>
    </row>
    <row r="47" s="83" customFormat="1" ht="15" customHeight="1" spans="1:250">
      <c r="A47" s="105">
        <v>2010408</v>
      </c>
      <c r="B47" s="107" t="s">
        <v>91</v>
      </c>
      <c r="C47" s="111"/>
      <c r="D47" s="101">
        <v>0</v>
      </c>
      <c r="E47" s="102">
        <f t="shared" si="0"/>
        <v>0</v>
      </c>
      <c r="F47" s="103">
        <f t="shared" si="1"/>
        <v>0</v>
      </c>
      <c r="G47" s="104">
        <v>0</v>
      </c>
      <c r="IL47" s="50"/>
      <c r="IM47" s="50"/>
      <c r="IN47" s="50"/>
      <c r="IO47" s="50"/>
      <c r="IP47" s="50"/>
    </row>
    <row r="48" s="83" customFormat="1" ht="15" customHeight="1" spans="1:250">
      <c r="A48" s="105">
        <v>2010409</v>
      </c>
      <c r="B48" s="107" t="s">
        <v>92</v>
      </c>
      <c r="C48" s="111"/>
      <c r="D48" s="101">
        <v>0</v>
      </c>
      <c r="E48" s="102">
        <f t="shared" si="0"/>
        <v>0</v>
      </c>
      <c r="F48" s="103">
        <f t="shared" si="1"/>
        <v>0</v>
      </c>
      <c r="G48" s="104">
        <v>0</v>
      </c>
      <c r="IL48" s="50"/>
      <c r="IM48" s="50"/>
      <c r="IN48" s="50"/>
      <c r="IO48" s="50"/>
      <c r="IP48" s="50"/>
    </row>
    <row r="49" s="83" customFormat="1" ht="15" customHeight="1" spans="1:250">
      <c r="A49" s="105">
        <v>2010450</v>
      </c>
      <c r="B49" s="107" t="s">
        <v>72</v>
      </c>
      <c r="C49" s="111">
        <v>54</v>
      </c>
      <c r="D49" s="101">
        <v>55</v>
      </c>
      <c r="E49" s="102">
        <f t="shared" si="0"/>
        <v>1</v>
      </c>
      <c r="F49" s="103">
        <f t="shared" si="1"/>
        <v>1.85185185185185</v>
      </c>
      <c r="G49" s="104">
        <v>55</v>
      </c>
      <c r="IL49" s="50"/>
      <c r="IM49" s="50"/>
      <c r="IN49" s="50"/>
      <c r="IO49" s="50"/>
      <c r="IP49" s="50"/>
    </row>
    <row r="50" s="83" customFormat="1" ht="15" customHeight="1" spans="1:250">
      <c r="A50" s="105">
        <v>2010499</v>
      </c>
      <c r="B50" s="107" t="s">
        <v>93</v>
      </c>
      <c r="C50" s="111"/>
      <c r="D50" s="101">
        <v>0</v>
      </c>
      <c r="E50" s="102">
        <f t="shared" si="0"/>
        <v>0</v>
      </c>
      <c r="F50" s="103">
        <f t="shared" si="1"/>
        <v>0</v>
      </c>
      <c r="G50" s="104">
        <v>0</v>
      </c>
      <c r="IL50" s="50"/>
      <c r="IM50" s="50"/>
      <c r="IN50" s="50"/>
      <c r="IO50" s="50"/>
      <c r="IP50" s="50"/>
    </row>
    <row r="51" s="83" customFormat="1" ht="15" customHeight="1" spans="1:250">
      <c r="A51" s="105">
        <v>20105</v>
      </c>
      <c r="B51" s="106" t="s">
        <v>94</v>
      </c>
      <c r="C51" s="110">
        <f>SUM(C52:C61)</f>
        <v>163</v>
      </c>
      <c r="D51" s="101">
        <v>170</v>
      </c>
      <c r="E51" s="102">
        <f t="shared" si="0"/>
        <v>7</v>
      </c>
      <c r="F51" s="103">
        <f t="shared" si="1"/>
        <v>4.29447852760736</v>
      </c>
      <c r="G51" s="104">
        <v>170</v>
      </c>
      <c r="IL51" s="50"/>
      <c r="IM51" s="50"/>
      <c r="IN51" s="50"/>
      <c r="IO51" s="50"/>
      <c r="IP51" s="50"/>
    </row>
    <row r="52" s="83" customFormat="1" ht="15" customHeight="1" spans="1:250">
      <c r="A52" s="105">
        <v>2010501</v>
      </c>
      <c r="B52" s="107" t="s">
        <v>63</v>
      </c>
      <c r="C52" s="111">
        <v>46</v>
      </c>
      <c r="D52" s="101">
        <v>47</v>
      </c>
      <c r="E52" s="102">
        <f t="shared" si="0"/>
        <v>1</v>
      </c>
      <c r="F52" s="103">
        <f t="shared" si="1"/>
        <v>2.17391304347826</v>
      </c>
      <c r="G52" s="104">
        <v>47</v>
      </c>
      <c r="IL52" s="50"/>
      <c r="IM52" s="50"/>
      <c r="IN52" s="50"/>
      <c r="IO52" s="50"/>
      <c r="IP52" s="50"/>
    </row>
    <row r="53" s="83" customFormat="1" ht="15" customHeight="1" spans="1:250">
      <c r="A53" s="105">
        <v>2010502</v>
      </c>
      <c r="B53" s="107" t="s">
        <v>64</v>
      </c>
      <c r="C53" s="111">
        <v>4</v>
      </c>
      <c r="D53" s="101">
        <v>7</v>
      </c>
      <c r="E53" s="102">
        <f t="shared" si="0"/>
        <v>3</v>
      </c>
      <c r="F53" s="103">
        <f t="shared" si="1"/>
        <v>75</v>
      </c>
      <c r="G53" s="104">
        <v>7</v>
      </c>
      <c r="IL53" s="50"/>
      <c r="IM53" s="50"/>
      <c r="IN53" s="50"/>
      <c r="IO53" s="50"/>
      <c r="IP53" s="50"/>
    </row>
    <row r="54" s="83" customFormat="1" ht="15" customHeight="1" spans="1:250">
      <c r="A54" s="105">
        <v>2010503</v>
      </c>
      <c r="B54" s="107" t="s">
        <v>65</v>
      </c>
      <c r="C54" s="111"/>
      <c r="D54" s="101">
        <v>0</v>
      </c>
      <c r="E54" s="102">
        <f t="shared" si="0"/>
        <v>0</v>
      </c>
      <c r="F54" s="103">
        <f t="shared" si="1"/>
        <v>0</v>
      </c>
      <c r="G54" s="104">
        <v>0</v>
      </c>
      <c r="IL54" s="50"/>
      <c r="IM54" s="50"/>
      <c r="IN54" s="50"/>
      <c r="IO54" s="50"/>
      <c r="IP54" s="50"/>
    </row>
    <row r="55" s="83" customFormat="1" ht="15" customHeight="1" spans="1:250">
      <c r="A55" s="105">
        <v>2010504</v>
      </c>
      <c r="B55" s="107" t="s">
        <v>95</v>
      </c>
      <c r="C55" s="111"/>
      <c r="D55" s="101">
        <v>0</v>
      </c>
      <c r="E55" s="102">
        <f t="shared" si="0"/>
        <v>0</v>
      </c>
      <c r="F55" s="103">
        <f t="shared" si="1"/>
        <v>0</v>
      </c>
      <c r="G55" s="104">
        <v>0</v>
      </c>
      <c r="IL55" s="50"/>
      <c r="IM55" s="50"/>
      <c r="IN55" s="50"/>
      <c r="IO55" s="50"/>
      <c r="IP55" s="50"/>
    </row>
    <row r="56" s="83" customFormat="1" ht="15" customHeight="1" spans="1:250">
      <c r="A56" s="105">
        <v>2010505</v>
      </c>
      <c r="B56" s="107" t="s">
        <v>96</v>
      </c>
      <c r="C56" s="111"/>
      <c r="D56" s="101">
        <v>0</v>
      </c>
      <c r="E56" s="102">
        <f t="shared" si="0"/>
        <v>0</v>
      </c>
      <c r="F56" s="103">
        <f t="shared" si="1"/>
        <v>0</v>
      </c>
      <c r="G56" s="104">
        <v>0</v>
      </c>
      <c r="IL56" s="50"/>
      <c r="IM56" s="50"/>
      <c r="IN56" s="50"/>
      <c r="IO56" s="50"/>
      <c r="IP56" s="50"/>
    </row>
    <row r="57" s="83" customFormat="1" ht="15" customHeight="1" spans="1:250">
      <c r="A57" s="105">
        <v>2010506</v>
      </c>
      <c r="B57" s="107" t="s">
        <v>97</v>
      </c>
      <c r="C57" s="111"/>
      <c r="D57" s="101">
        <v>0</v>
      </c>
      <c r="E57" s="102">
        <f t="shared" si="0"/>
        <v>0</v>
      </c>
      <c r="F57" s="103">
        <f t="shared" si="1"/>
        <v>0</v>
      </c>
      <c r="G57" s="104">
        <v>0</v>
      </c>
      <c r="IL57" s="50"/>
      <c r="IM57" s="50"/>
      <c r="IN57" s="50"/>
      <c r="IO57" s="50"/>
      <c r="IP57" s="50"/>
    </row>
    <row r="58" s="83" customFormat="1" ht="15" customHeight="1" spans="1:250">
      <c r="A58" s="105">
        <v>2010507</v>
      </c>
      <c r="B58" s="107" t="s">
        <v>98</v>
      </c>
      <c r="C58" s="111">
        <v>10</v>
      </c>
      <c r="D58" s="101">
        <v>10</v>
      </c>
      <c r="E58" s="102">
        <f t="shared" si="0"/>
        <v>0</v>
      </c>
      <c r="F58" s="103">
        <f t="shared" si="1"/>
        <v>0</v>
      </c>
      <c r="G58" s="104">
        <v>10</v>
      </c>
      <c r="IL58" s="50"/>
      <c r="IM58" s="50"/>
      <c r="IN58" s="50"/>
      <c r="IO58" s="50"/>
      <c r="IP58" s="50"/>
    </row>
    <row r="59" s="83" customFormat="1" ht="15" customHeight="1" spans="1:250">
      <c r="A59" s="105">
        <v>2010508</v>
      </c>
      <c r="B59" s="107" t="s">
        <v>99</v>
      </c>
      <c r="C59" s="111">
        <v>17</v>
      </c>
      <c r="D59" s="101">
        <v>14</v>
      </c>
      <c r="E59" s="102">
        <f t="shared" si="0"/>
        <v>-3</v>
      </c>
      <c r="F59" s="103">
        <f t="shared" si="1"/>
        <v>-17.6470588235294</v>
      </c>
      <c r="G59" s="104">
        <v>14</v>
      </c>
      <c r="IL59" s="50"/>
      <c r="IM59" s="50"/>
      <c r="IN59" s="50"/>
      <c r="IO59" s="50"/>
      <c r="IP59" s="50"/>
    </row>
    <row r="60" s="83" customFormat="1" ht="15" customHeight="1" spans="1:250">
      <c r="A60" s="105">
        <v>2010550</v>
      </c>
      <c r="B60" s="107" t="s">
        <v>72</v>
      </c>
      <c r="C60" s="111">
        <v>86</v>
      </c>
      <c r="D60" s="101">
        <v>92</v>
      </c>
      <c r="E60" s="102">
        <f t="shared" si="0"/>
        <v>6</v>
      </c>
      <c r="F60" s="103">
        <f t="shared" si="1"/>
        <v>6.97674418604651</v>
      </c>
      <c r="G60" s="104">
        <v>92</v>
      </c>
      <c r="IL60" s="50"/>
      <c r="IM60" s="50"/>
      <c r="IN60" s="50"/>
      <c r="IO60" s="50"/>
      <c r="IP60" s="50"/>
    </row>
    <row r="61" s="83" customFormat="1" ht="15" customHeight="1" spans="1:250">
      <c r="A61" s="105">
        <v>2010599</v>
      </c>
      <c r="B61" s="107" t="s">
        <v>100</v>
      </c>
      <c r="C61" s="111"/>
      <c r="D61" s="101">
        <v>0</v>
      </c>
      <c r="E61" s="102">
        <f t="shared" si="0"/>
        <v>0</v>
      </c>
      <c r="F61" s="103">
        <f t="shared" si="1"/>
        <v>0</v>
      </c>
      <c r="G61" s="104">
        <v>0</v>
      </c>
      <c r="IL61" s="50"/>
      <c r="IM61" s="50"/>
      <c r="IN61" s="50"/>
      <c r="IO61" s="50"/>
      <c r="IP61" s="50"/>
    </row>
    <row r="62" s="83" customFormat="1" ht="15" customHeight="1" spans="1:250">
      <c r="A62" s="105">
        <v>20106</v>
      </c>
      <c r="B62" s="106" t="s">
        <v>101</v>
      </c>
      <c r="C62" s="110">
        <f>SUM(C63:C72)</f>
        <v>1304</v>
      </c>
      <c r="D62" s="101">
        <v>1185</v>
      </c>
      <c r="E62" s="102">
        <f t="shared" si="0"/>
        <v>-119</v>
      </c>
      <c r="F62" s="103">
        <f t="shared" si="1"/>
        <v>-9.12576687116564</v>
      </c>
      <c r="G62" s="104">
        <v>1185</v>
      </c>
      <c r="IL62" s="50"/>
      <c r="IM62" s="50"/>
      <c r="IN62" s="50"/>
      <c r="IO62" s="50"/>
      <c r="IP62" s="50"/>
    </row>
    <row r="63" s="83" customFormat="1" ht="15" customHeight="1" spans="1:250">
      <c r="A63" s="105">
        <v>2010601</v>
      </c>
      <c r="B63" s="107" t="s">
        <v>63</v>
      </c>
      <c r="C63" s="111">
        <v>341</v>
      </c>
      <c r="D63" s="101">
        <v>295</v>
      </c>
      <c r="E63" s="102">
        <f t="shared" si="0"/>
        <v>-46</v>
      </c>
      <c r="F63" s="103">
        <f t="shared" si="1"/>
        <v>-13.4897360703812</v>
      </c>
      <c r="G63" s="104">
        <v>295</v>
      </c>
      <c r="IL63" s="50"/>
      <c r="IM63" s="50"/>
      <c r="IN63" s="50"/>
      <c r="IO63" s="50"/>
      <c r="IP63" s="50"/>
    </row>
    <row r="64" s="83" customFormat="1" ht="15" customHeight="1" spans="1:250">
      <c r="A64" s="105">
        <v>2010602</v>
      </c>
      <c r="B64" s="107" t="s">
        <v>64</v>
      </c>
      <c r="C64" s="111">
        <v>57</v>
      </c>
      <c r="D64" s="101">
        <v>30</v>
      </c>
      <c r="E64" s="102">
        <f t="shared" si="0"/>
        <v>-27</v>
      </c>
      <c r="F64" s="103">
        <f t="shared" si="1"/>
        <v>-47.3684210526316</v>
      </c>
      <c r="G64" s="104">
        <v>30</v>
      </c>
      <c r="IL64" s="50"/>
      <c r="IM64" s="50"/>
      <c r="IN64" s="50"/>
      <c r="IO64" s="50"/>
      <c r="IP64" s="50"/>
    </row>
    <row r="65" s="83" customFormat="1" ht="15" customHeight="1" spans="1:250">
      <c r="A65" s="105">
        <v>2010603</v>
      </c>
      <c r="B65" s="107" t="s">
        <v>65</v>
      </c>
      <c r="C65" s="111">
        <v>0</v>
      </c>
      <c r="D65" s="101">
        <v>0</v>
      </c>
      <c r="E65" s="102">
        <f t="shared" si="0"/>
        <v>0</v>
      </c>
      <c r="F65" s="103">
        <f t="shared" si="1"/>
        <v>0</v>
      </c>
      <c r="G65" s="104">
        <v>0</v>
      </c>
      <c r="IL65" s="50"/>
      <c r="IM65" s="50"/>
      <c r="IN65" s="50"/>
      <c r="IO65" s="50"/>
      <c r="IP65" s="50"/>
    </row>
    <row r="66" s="83" customFormat="1" ht="15" customHeight="1" spans="1:250">
      <c r="A66" s="105">
        <v>2010604</v>
      </c>
      <c r="B66" s="107" t="s">
        <v>102</v>
      </c>
      <c r="C66" s="111"/>
      <c r="D66" s="101">
        <v>0</v>
      </c>
      <c r="E66" s="102">
        <f t="shared" si="0"/>
        <v>0</v>
      </c>
      <c r="F66" s="103">
        <f t="shared" si="1"/>
        <v>0</v>
      </c>
      <c r="G66" s="104">
        <v>0</v>
      </c>
      <c r="IL66" s="50"/>
      <c r="IM66" s="50"/>
      <c r="IN66" s="50"/>
      <c r="IO66" s="50"/>
      <c r="IP66" s="50"/>
    </row>
    <row r="67" s="83" customFormat="1" ht="15" customHeight="1" spans="1:250">
      <c r="A67" s="105">
        <v>2010605</v>
      </c>
      <c r="B67" s="107" t="s">
        <v>103</v>
      </c>
      <c r="C67" s="111"/>
      <c r="D67" s="101">
        <v>7</v>
      </c>
      <c r="E67" s="102">
        <f t="shared" si="0"/>
        <v>7</v>
      </c>
      <c r="F67" s="103">
        <f t="shared" si="1"/>
        <v>0</v>
      </c>
      <c r="G67" s="104">
        <v>7</v>
      </c>
      <c r="IL67" s="50"/>
      <c r="IM67" s="50"/>
      <c r="IN67" s="50"/>
      <c r="IO67" s="50"/>
      <c r="IP67" s="50"/>
    </row>
    <row r="68" s="83" customFormat="1" ht="15" customHeight="1" spans="1:250">
      <c r="A68" s="105">
        <v>2010606</v>
      </c>
      <c r="B68" s="107" t="s">
        <v>104</v>
      </c>
      <c r="C68" s="111"/>
      <c r="D68" s="101">
        <v>10</v>
      </c>
      <c r="E68" s="102">
        <f t="shared" si="0"/>
        <v>10</v>
      </c>
      <c r="F68" s="103">
        <f t="shared" si="1"/>
        <v>0</v>
      </c>
      <c r="G68" s="104">
        <v>10</v>
      </c>
      <c r="IL68" s="50"/>
      <c r="IM68" s="50"/>
      <c r="IN68" s="50"/>
      <c r="IO68" s="50"/>
      <c r="IP68" s="50"/>
    </row>
    <row r="69" s="83" customFormat="1" ht="15" customHeight="1" spans="1:250">
      <c r="A69" s="105">
        <v>2010607</v>
      </c>
      <c r="B69" s="107" t="s">
        <v>105</v>
      </c>
      <c r="C69" s="111"/>
      <c r="D69" s="101">
        <v>0</v>
      </c>
      <c r="E69" s="102">
        <f t="shared" ref="E69:E132" si="2">D69-C69</f>
        <v>0</v>
      </c>
      <c r="F69" s="103">
        <f t="shared" ref="F69:F100" si="3">IF(C69=0,,E69/C69*100)</f>
        <v>0</v>
      </c>
      <c r="G69" s="104">
        <v>0</v>
      </c>
      <c r="IL69" s="50"/>
      <c r="IM69" s="50"/>
      <c r="IN69" s="50"/>
      <c r="IO69" s="50"/>
      <c r="IP69" s="50"/>
    </row>
    <row r="70" s="83" customFormat="1" ht="15" customHeight="1" spans="1:250">
      <c r="A70" s="105">
        <v>2010608</v>
      </c>
      <c r="B70" s="107" t="s">
        <v>106</v>
      </c>
      <c r="C70" s="111"/>
      <c r="D70" s="101">
        <v>210</v>
      </c>
      <c r="E70" s="102">
        <f t="shared" si="2"/>
        <v>210</v>
      </c>
      <c r="F70" s="103">
        <f t="shared" si="3"/>
        <v>0</v>
      </c>
      <c r="G70" s="104">
        <v>210</v>
      </c>
      <c r="IL70" s="50"/>
      <c r="IM70" s="50"/>
      <c r="IN70" s="50"/>
      <c r="IO70" s="50"/>
      <c r="IP70" s="50"/>
    </row>
    <row r="71" s="83" customFormat="1" ht="15" customHeight="1" spans="1:250">
      <c r="A71" s="105">
        <v>2010650</v>
      </c>
      <c r="B71" s="107" t="s">
        <v>72</v>
      </c>
      <c r="C71" s="111">
        <v>647</v>
      </c>
      <c r="D71" s="101">
        <v>633</v>
      </c>
      <c r="E71" s="102">
        <f t="shared" si="2"/>
        <v>-14</v>
      </c>
      <c r="F71" s="103">
        <f t="shared" si="3"/>
        <v>-2.16383307573416</v>
      </c>
      <c r="G71" s="104">
        <v>633</v>
      </c>
      <c r="IL71" s="50"/>
      <c r="IM71" s="50"/>
      <c r="IN71" s="50"/>
      <c r="IO71" s="50"/>
      <c r="IP71" s="50"/>
    </row>
    <row r="72" s="83" customFormat="1" ht="15" customHeight="1" spans="1:250">
      <c r="A72" s="105">
        <v>2010699</v>
      </c>
      <c r="B72" s="107" t="s">
        <v>107</v>
      </c>
      <c r="C72" s="111">
        <v>259</v>
      </c>
      <c r="D72" s="101">
        <v>0</v>
      </c>
      <c r="E72" s="102">
        <f t="shared" si="2"/>
        <v>-259</v>
      </c>
      <c r="F72" s="103">
        <f t="shared" si="3"/>
        <v>-100</v>
      </c>
      <c r="G72" s="104">
        <v>0</v>
      </c>
      <c r="IL72" s="50"/>
      <c r="IM72" s="50"/>
      <c r="IN72" s="50"/>
      <c r="IO72" s="50"/>
      <c r="IP72" s="50"/>
    </row>
    <row r="73" s="83" customFormat="1" ht="15" customHeight="1" spans="1:250">
      <c r="A73" s="105">
        <v>20107</v>
      </c>
      <c r="B73" s="106" t="s">
        <v>108</v>
      </c>
      <c r="C73" s="110">
        <f>SUM(C74:C84)</f>
        <v>900</v>
      </c>
      <c r="D73" s="101">
        <v>900</v>
      </c>
      <c r="E73" s="102">
        <f t="shared" si="2"/>
        <v>0</v>
      </c>
      <c r="F73" s="103">
        <f t="shared" si="3"/>
        <v>0</v>
      </c>
      <c r="G73" s="104">
        <v>900</v>
      </c>
      <c r="IL73" s="50"/>
      <c r="IM73" s="50"/>
      <c r="IN73" s="50"/>
      <c r="IO73" s="50"/>
      <c r="IP73" s="50"/>
    </row>
    <row r="74" s="83" customFormat="1" ht="15" customHeight="1" spans="1:250">
      <c r="A74" s="105">
        <v>2010701</v>
      </c>
      <c r="B74" s="107" t="s">
        <v>63</v>
      </c>
      <c r="C74" s="111"/>
      <c r="D74" s="101">
        <v>0</v>
      </c>
      <c r="E74" s="102">
        <f t="shared" si="2"/>
        <v>0</v>
      </c>
      <c r="F74" s="103">
        <f t="shared" si="3"/>
        <v>0</v>
      </c>
      <c r="G74" s="104">
        <v>0</v>
      </c>
      <c r="IL74" s="50"/>
      <c r="IM74" s="50"/>
      <c r="IN74" s="50"/>
      <c r="IO74" s="50"/>
      <c r="IP74" s="50"/>
    </row>
    <row r="75" s="83" customFormat="1" ht="15" customHeight="1" spans="1:250">
      <c r="A75" s="105">
        <v>2010702</v>
      </c>
      <c r="B75" s="107" t="s">
        <v>64</v>
      </c>
      <c r="C75" s="111">
        <v>900</v>
      </c>
      <c r="D75" s="101">
        <v>900</v>
      </c>
      <c r="E75" s="102">
        <f t="shared" si="2"/>
        <v>0</v>
      </c>
      <c r="F75" s="103">
        <f t="shared" si="3"/>
        <v>0</v>
      </c>
      <c r="G75" s="104">
        <v>900</v>
      </c>
      <c r="IL75" s="50"/>
      <c r="IM75" s="50"/>
      <c r="IN75" s="50"/>
      <c r="IO75" s="50"/>
      <c r="IP75" s="50"/>
    </row>
    <row r="76" s="83" customFormat="1" ht="15" customHeight="1" spans="1:250">
      <c r="A76" s="105">
        <v>2010703</v>
      </c>
      <c r="B76" s="107" t="s">
        <v>65</v>
      </c>
      <c r="C76" s="111"/>
      <c r="D76" s="101">
        <v>0</v>
      </c>
      <c r="E76" s="102">
        <f t="shared" si="2"/>
        <v>0</v>
      </c>
      <c r="F76" s="103">
        <f t="shared" si="3"/>
        <v>0</v>
      </c>
      <c r="G76" s="104">
        <v>0</v>
      </c>
      <c r="IL76" s="50"/>
      <c r="IM76" s="50"/>
      <c r="IN76" s="50"/>
      <c r="IO76" s="50"/>
      <c r="IP76" s="50"/>
    </row>
    <row r="77" s="83" customFormat="1" ht="15" customHeight="1" spans="1:250">
      <c r="A77" s="105">
        <v>2010704</v>
      </c>
      <c r="B77" s="107" t="s">
        <v>109</v>
      </c>
      <c r="C77" s="111"/>
      <c r="D77" s="101">
        <v>0</v>
      </c>
      <c r="E77" s="102">
        <f t="shared" si="2"/>
        <v>0</v>
      </c>
      <c r="F77" s="103">
        <f t="shared" si="3"/>
        <v>0</v>
      </c>
      <c r="G77" s="104">
        <v>0</v>
      </c>
      <c r="IL77" s="50"/>
      <c r="IM77" s="50"/>
      <c r="IN77" s="50"/>
      <c r="IO77" s="50"/>
      <c r="IP77" s="50"/>
    </row>
    <row r="78" s="83" customFormat="1" ht="15" customHeight="1" spans="1:250">
      <c r="A78" s="105">
        <v>2010705</v>
      </c>
      <c r="B78" s="107" t="s">
        <v>110</v>
      </c>
      <c r="C78" s="111"/>
      <c r="D78" s="101">
        <v>0</v>
      </c>
      <c r="E78" s="102">
        <f t="shared" si="2"/>
        <v>0</v>
      </c>
      <c r="F78" s="103">
        <f t="shared" si="3"/>
        <v>0</v>
      </c>
      <c r="G78" s="104">
        <v>0</v>
      </c>
      <c r="IL78" s="50"/>
      <c r="IM78" s="50"/>
      <c r="IN78" s="50"/>
      <c r="IO78" s="50"/>
      <c r="IP78" s="50"/>
    </row>
    <row r="79" s="83" customFormat="1" ht="15" customHeight="1" spans="1:250">
      <c r="A79" s="105">
        <v>2010706</v>
      </c>
      <c r="B79" s="107" t="s">
        <v>111</v>
      </c>
      <c r="C79" s="111">
        <v>0</v>
      </c>
      <c r="D79" s="101">
        <v>0</v>
      </c>
      <c r="E79" s="102">
        <f t="shared" si="2"/>
        <v>0</v>
      </c>
      <c r="F79" s="103">
        <f t="shared" si="3"/>
        <v>0</v>
      </c>
      <c r="G79" s="104">
        <v>0</v>
      </c>
      <c r="IL79" s="50"/>
      <c r="IM79" s="50"/>
      <c r="IN79" s="50"/>
      <c r="IO79" s="50"/>
      <c r="IP79" s="50"/>
    </row>
    <row r="80" s="83" customFormat="1" ht="15" customHeight="1" spans="1:250">
      <c r="A80" s="105">
        <v>2010707</v>
      </c>
      <c r="B80" s="107" t="s">
        <v>112</v>
      </c>
      <c r="C80" s="111"/>
      <c r="D80" s="101">
        <v>0</v>
      </c>
      <c r="E80" s="102">
        <f t="shared" si="2"/>
        <v>0</v>
      </c>
      <c r="F80" s="103">
        <f t="shared" si="3"/>
        <v>0</v>
      </c>
      <c r="G80" s="104">
        <v>0</v>
      </c>
      <c r="IL80" s="50"/>
      <c r="IM80" s="50"/>
      <c r="IN80" s="50"/>
      <c r="IO80" s="50"/>
      <c r="IP80" s="50"/>
    </row>
    <row r="81" s="83" customFormat="1" ht="15" customHeight="1" spans="1:250">
      <c r="A81" s="105">
        <v>2010708</v>
      </c>
      <c r="B81" s="107" t="s">
        <v>113</v>
      </c>
      <c r="C81" s="111"/>
      <c r="D81" s="101">
        <v>0</v>
      </c>
      <c r="E81" s="102">
        <f t="shared" si="2"/>
        <v>0</v>
      </c>
      <c r="F81" s="103">
        <f t="shared" si="3"/>
        <v>0</v>
      </c>
      <c r="G81" s="104">
        <v>0</v>
      </c>
      <c r="IL81" s="50"/>
      <c r="IM81" s="50"/>
      <c r="IN81" s="50"/>
      <c r="IO81" s="50"/>
      <c r="IP81" s="50"/>
    </row>
    <row r="82" s="83" customFormat="1" ht="15" customHeight="1" spans="1:250">
      <c r="A82" s="105">
        <v>2010709</v>
      </c>
      <c r="B82" s="107" t="s">
        <v>105</v>
      </c>
      <c r="C82" s="111"/>
      <c r="D82" s="101">
        <v>0</v>
      </c>
      <c r="E82" s="102">
        <f t="shared" si="2"/>
        <v>0</v>
      </c>
      <c r="F82" s="103">
        <f t="shared" si="3"/>
        <v>0</v>
      </c>
      <c r="G82" s="104">
        <v>0</v>
      </c>
      <c r="IL82" s="50"/>
      <c r="IM82" s="50"/>
      <c r="IN82" s="50"/>
      <c r="IO82" s="50"/>
      <c r="IP82" s="50"/>
    </row>
    <row r="83" s="83" customFormat="1" ht="15" customHeight="1" spans="1:250">
      <c r="A83" s="105">
        <v>2010750</v>
      </c>
      <c r="B83" s="107" t="s">
        <v>72</v>
      </c>
      <c r="C83" s="111"/>
      <c r="D83" s="101">
        <v>0</v>
      </c>
      <c r="E83" s="102">
        <f t="shared" si="2"/>
        <v>0</v>
      </c>
      <c r="F83" s="103">
        <f t="shared" si="3"/>
        <v>0</v>
      </c>
      <c r="G83" s="104">
        <v>0</v>
      </c>
      <c r="IL83" s="50"/>
      <c r="IM83" s="50"/>
      <c r="IN83" s="50"/>
      <c r="IO83" s="50"/>
      <c r="IP83" s="50"/>
    </row>
    <row r="84" s="83" customFormat="1" ht="15" customHeight="1" spans="1:250">
      <c r="A84" s="105">
        <v>2010799</v>
      </c>
      <c r="B84" s="107" t="s">
        <v>114</v>
      </c>
      <c r="C84" s="111"/>
      <c r="D84" s="101">
        <v>0</v>
      </c>
      <c r="E84" s="102">
        <f t="shared" si="2"/>
        <v>0</v>
      </c>
      <c r="F84" s="103">
        <f t="shared" si="3"/>
        <v>0</v>
      </c>
      <c r="G84" s="104">
        <v>0</v>
      </c>
      <c r="IL84" s="50"/>
      <c r="IM84" s="50"/>
      <c r="IN84" s="50"/>
      <c r="IO84" s="50"/>
      <c r="IP84" s="50"/>
    </row>
    <row r="85" s="83" customFormat="1" ht="15" customHeight="1" spans="1:250">
      <c r="A85" s="105">
        <v>20108</v>
      </c>
      <c r="B85" s="106" t="s">
        <v>115</v>
      </c>
      <c r="C85" s="110">
        <f>SUM(C86:C93)</f>
        <v>214</v>
      </c>
      <c r="D85" s="101">
        <v>206</v>
      </c>
      <c r="E85" s="102">
        <f t="shared" si="2"/>
        <v>-8</v>
      </c>
      <c r="F85" s="103">
        <f t="shared" si="3"/>
        <v>-3.73831775700935</v>
      </c>
      <c r="G85" s="104">
        <v>206</v>
      </c>
      <c r="IL85" s="50"/>
      <c r="IM85" s="50"/>
      <c r="IN85" s="50"/>
      <c r="IO85" s="50"/>
      <c r="IP85" s="50"/>
    </row>
    <row r="86" s="83" customFormat="1" ht="15" customHeight="1" spans="1:250">
      <c r="A86" s="105">
        <v>2010801</v>
      </c>
      <c r="B86" s="107" t="s">
        <v>63</v>
      </c>
      <c r="C86" s="111">
        <v>133</v>
      </c>
      <c r="D86" s="101">
        <v>121</v>
      </c>
      <c r="E86" s="102">
        <f t="shared" si="2"/>
        <v>-12</v>
      </c>
      <c r="F86" s="103">
        <f t="shared" si="3"/>
        <v>-9.02255639097744</v>
      </c>
      <c r="G86" s="104">
        <v>121</v>
      </c>
      <c r="IL86" s="50"/>
      <c r="IM86" s="50"/>
      <c r="IN86" s="50"/>
      <c r="IO86" s="50"/>
      <c r="IP86" s="50"/>
    </row>
    <row r="87" s="83" customFormat="1" ht="15" customHeight="1" spans="1:250">
      <c r="A87" s="105">
        <v>2010802</v>
      </c>
      <c r="B87" s="107" t="s">
        <v>64</v>
      </c>
      <c r="C87" s="111">
        <v>50</v>
      </c>
      <c r="D87" s="101">
        <v>46</v>
      </c>
      <c r="E87" s="102">
        <f t="shared" si="2"/>
        <v>-4</v>
      </c>
      <c r="F87" s="103">
        <f t="shared" si="3"/>
        <v>-8</v>
      </c>
      <c r="G87" s="104">
        <v>46</v>
      </c>
      <c r="IL87" s="50"/>
      <c r="IM87" s="50"/>
      <c r="IN87" s="50"/>
      <c r="IO87" s="50"/>
      <c r="IP87" s="50"/>
    </row>
    <row r="88" s="83" customFormat="1" ht="15" customHeight="1" spans="1:250">
      <c r="A88" s="105">
        <v>2010803</v>
      </c>
      <c r="B88" s="107" t="s">
        <v>65</v>
      </c>
      <c r="C88" s="111"/>
      <c r="D88" s="101">
        <v>0</v>
      </c>
      <c r="E88" s="102">
        <f t="shared" si="2"/>
        <v>0</v>
      </c>
      <c r="F88" s="103">
        <f t="shared" si="3"/>
        <v>0</v>
      </c>
      <c r="G88" s="104">
        <v>0</v>
      </c>
      <c r="IL88" s="50"/>
      <c r="IM88" s="50"/>
      <c r="IN88" s="50"/>
      <c r="IO88" s="50"/>
      <c r="IP88" s="50"/>
    </row>
    <row r="89" s="83" customFormat="1" ht="15" customHeight="1" spans="1:250">
      <c r="A89" s="105">
        <v>2010804</v>
      </c>
      <c r="B89" s="107" t="s">
        <v>116</v>
      </c>
      <c r="C89" s="111">
        <v>3</v>
      </c>
      <c r="D89" s="101">
        <v>3</v>
      </c>
      <c r="E89" s="102">
        <f t="shared" si="2"/>
        <v>0</v>
      </c>
      <c r="F89" s="103">
        <f t="shared" si="3"/>
        <v>0</v>
      </c>
      <c r="G89" s="104">
        <v>3</v>
      </c>
      <c r="IL89" s="50"/>
      <c r="IM89" s="50"/>
      <c r="IN89" s="50"/>
      <c r="IO89" s="50"/>
      <c r="IP89" s="50"/>
    </row>
    <row r="90" s="83" customFormat="1" ht="15" customHeight="1" spans="1:250">
      <c r="A90" s="105">
        <v>2010805</v>
      </c>
      <c r="B90" s="107" t="s">
        <v>117</v>
      </c>
      <c r="C90" s="111"/>
      <c r="D90" s="101">
        <v>0</v>
      </c>
      <c r="E90" s="102">
        <f t="shared" si="2"/>
        <v>0</v>
      </c>
      <c r="F90" s="103">
        <f t="shared" si="3"/>
        <v>0</v>
      </c>
      <c r="G90" s="104">
        <v>0</v>
      </c>
      <c r="IL90" s="50"/>
      <c r="IM90" s="50"/>
      <c r="IN90" s="50"/>
      <c r="IO90" s="50"/>
      <c r="IP90" s="50"/>
    </row>
    <row r="91" s="83" customFormat="1" ht="15" customHeight="1" spans="1:250">
      <c r="A91" s="105">
        <v>2010806</v>
      </c>
      <c r="B91" s="107" t="s">
        <v>105</v>
      </c>
      <c r="C91" s="111"/>
      <c r="D91" s="101">
        <v>0</v>
      </c>
      <c r="E91" s="102">
        <f t="shared" si="2"/>
        <v>0</v>
      </c>
      <c r="F91" s="103">
        <f t="shared" si="3"/>
        <v>0</v>
      </c>
      <c r="G91" s="104">
        <v>0</v>
      </c>
      <c r="IL91" s="50"/>
      <c r="IM91" s="50"/>
      <c r="IN91" s="50"/>
      <c r="IO91" s="50"/>
      <c r="IP91" s="50"/>
    </row>
    <row r="92" s="83" customFormat="1" ht="15" customHeight="1" spans="1:250">
      <c r="A92" s="105">
        <v>2010850</v>
      </c>
      <c r="B92" s="107" t="s">
        <v>72</v>
      </c>
      <c r="C92" s="111">
        <v>28</v>
      </c>
      <c r="D92" s="101">
        <v>22</v>
      </c>
      <c r="E92" s="102">
        <f t="shared" si="2"/>
        <v>-6</v>
      </c>
      <c r="F92" s="103">
        <f t="shared" si="3"/>
        <v>-21.4285714285714</v>
      </c>
      <c r="G92" s="104">
        <v>22</v>
      </c>
      <c r="IL92" s="50"/>
      <c r="IM92" s="50"/>
      <c r="IN92" s="50"/>
      <c r="IO92" s="50"/>
      <c r="IP92" s="50"/>
    </row>
    <row r="93" s="83" customFormat="1" ht="15" customHeight="1" spans="1:250">
      <c r="A93" s="105">
        <v>2010899</v>
      </c>
      <c r="B93" s="107" t="s">
        <v>118</v>
      </c>
      <c r="C93" s="111"/>
      <c r="D93" s="101">
        <v>14</v>
      </c>
      <c r="E93" s="102">
        <f t="shared" si="2"/>
        <v>14</v>
      </c>
      <c r="F93" s="103">
        <f t="shared" si="3"/>
        <v>0</v>
      </c>
      <c r="G93" s="104">
        <v>14</v>
      </c>
      <c r="IL93" s="50"/>
      <c r="IM93" s="50"/>
      <c r="IN93" s="50"/>
      <c r="IO93" s="50"/>
      <c r="IP93" s="50"/>
    </row>
    <row r="94" s="83" customFormat="1" ht="15" customHeight="1" spans="1:250">
      <c r="A94" s="105">
        <v>20109</v>
      </c>
      <c r="B94" s="106" t="s">
        <v>119</v>
      </c>
      <c r="C94" s="110">
        <f>SUM(C95:C106)</f>
        <v>0</v>
      </c>
      <c r="D94" s="101">
        <v>0</v>
      </c>
      <c r="E94" s="102">
        <f t="shared" si="2"/>
        <v>0</v>
      </c>
      <c r="F94" s="103">
        <f t="shared" si="3"/>
        <v>0</v>
      </c>
      <c r="G94" s="104">
        <v>0</v>
      </c>
      <c r="IL94" s="50"/>
      <c r="IM94" s="50"/>
      <c r="IN94" s="50"/>
      <c r="IO94" s="50"/>
      <c r="IP94" s="50"/>
    </row>
    <row r="95" s="83" customFormat="1" ht="15" customHeight="1" spans="1:250">
      <c r="A95" s="105">
        <v>2010901</v>
      </c>
      <c r="B95" s="107" t="s">
        <v>63</v>
      </c>
      <c r="C95" s="111"/>
      <c r="D95" s="101">
        <v>0</v>
      </c>
      <c r="E95" s="102">
        <f t="shared" si="2"/>
        <v>0</v>
      </c>
      <c r="F95" s="103">
        <f t="shared" si="3"/>
        <v>0</v>
      </c>
      <c r="G95" s="104">
        <v>0</v>
      </c>
      <c r="IL95" s="50"/>
      <c r="IM95" s="50"/>
      <c r="IN95" s="50"/>
      <c r="IO95" s="50"/>
      <c r="IP95" s="50"/>
    </row>
    <row r="96" s="83" customFormat="1" ht="15" customHeight="1" spans="1:250">
      <c r="A96" s="105">
        <v>2010902</v>
      </c>
      <c r="B96" s="107" t="s">
        <v>64</v>
      </c>
      <c r="C96" s="111"/>
      <c r="D96" s="101">
        <v>0</v>
      </c>
      <c r="E96" s="102">
        <f t="shared" si="2"/>
        <v>0</v>
      </c>
      <c r="F96" s="103">
        <f t="shared" si="3"/>
        <v>0</v>
      </c>
      <c r="G96" s="104">
        <v>0</v>
      </c>
      <c r="IL96" s="50"/>
      <c r="IM96" s="50"/>
      <c r="IN96" s="50"/>
      <c r="IO96" s="50"/>
      <c r="IP96" s="50"/>
    </row>
    <row r="97" s="83" customFormat="1" ht="15" customHeight="1" spans="1:250">
      <c r="A97" s="105">
        <v>2010903</v>
      </c>
      <c r="B97" s="107" t="s">
        <v>65</v>
      </c>
      <c r="C97" s="111"/>
      <c r="D97" s="101">
        <v>0</v>
      </c>
      <c r="E97" s="102">
        <f t="shared" si="2"/>
        <v>0</v>
      </c>
      <c r="F97" s="103">
        <f t="shared" si="3"/>
        <v>0</v>
      </c>
      <c r="G97" s="104">
        <v>0</v>
      </c>
      <c r="IL97" s="50"/>
      <c r="IM97" s="50"/>
      <c r="IN97" s="50"/>
      <c r="IO97" s="50"/>
      <c r="IP97" s="50"/>
    </row>
    <row r="98" s="83" customFormat="1" ht="15" customHeight="1" spans="1:250">
      <c r="A98" s="105">
        <v>2010905</v>
      </c>
      <c r="B98" s="107" t="s">
        <v>120</v>
      </c>
      <c r="C98" s="111"/>
      <c r="D98" s="101">
        <v>0</v>
      </c>
      <c r="E98" s="102">
        <f t="shared" si="2"/>
        <v>0</v>
      </c>
      <c r="F98" s="103">
        <f t="shared" si="3"/>
        <v>0</v>
      </c>
      <c r="G98" s="104">
        <v>0</v>
      </c>
      <c r="IL98" s="50"/>
      <c r="IM98" s="50"/>
      <c r="IN98" s="50"/>
      <c r="IO98" s="50"/>
      <c r="IP98" s="50"/>
    </row>
    <row r="99" s="83" customFormat="1" ht="15" customHeight="1" spans="1:250">
      <c r="A99" s="105">
        <v>2010907</v>
      </c>
      <c r="B99" s="107" t="s">
        <v>121</v>
      </c>
      <c r="C99" s="111"/>
      <c r="D99" s="101">
        <v>0</v>
      </c>
      <c r="E99" s="102">
        <f t="shared" si="2"/>
        <v>0</v>
      </c>
      <c r="F99" s="103">
        <f t="shared" si="3"/>
        <v>0</v>
      </c>
      <c r="G99" s="104">
        <v>0</v>
      </c>
      <c r="IL99" s="50"/>
      <c r="IM99" s="50"/>
      <c r="IN99" s="50"/>
      <c r="IO99" s="50"/>
      <c r="IP99" s="50"/>
    </row>
    <row r="100" s="83" customFormat="1" ht="15" customHeight="1" spans="1:250">
      <c r="A100" s="105">
        <v>2010908</v>
      </c>
      <c r="B100" s="107" t="s">
        <v>105</v>
      </c>
      <c r="C100" s="111"/>
      <c r="D100" s="101">
        <v>0</v>
      </c>
      <c r="E100" s="102">
        <f t="shared" si="2"/>
        <v>0</v>
      </c>
      <c r="F100" s="103">
        <f t="shared" si="3"/>
        <v>0</v>
      </c>
      <c r="G100" s="104">
        <v>0</v>
      </c>
      <c r="IL100" s="50"/>
      <c r="IM100" s="50"/>
      <c r="IN100" s="50"/>
      <c r="IO100" s="50"/>
      <c r="IP100" s="50"/>
    </row>
    <row r="101" s="83" customFormat="1" ht="15" customHeight="1" spans="1:250">
      <c r="A101" s="105">
        <v>2010909</v>
      </c>
      <c r="B101" s="107" t="s">
        <v>122</v>
      </c>
      <c r="C101" s="111"/>
      <c r="D101" s="101">
        <v>0</v>
      </c>
      <c r="E101" s="102">
        <f t="shared" si="2"/>
        <v>0</v>
      </c>
      <c r="F101" s="103"/>
      <c r="G101" s="104">
        <v>0</v>
      </c>
      <c r="IL101" s="50"/>
      <c r="IM101" s="50"/>
      <c r="IN101" s="50"/>
      <c r="IO101" s="50"/>
      <c r="IP101" s="50"/>
    </row>
    <row r="102" s="83" customFormat="1" ht="15" customHeight="1" spans="1:250">
      <c r="A102" s="105">
        <v>2010910</v>
      </c>
      <c r="B102" s="107" t="s">
        <v>123</v>
      </c>
      <c r="C102" s="111"/>
      <c r="D102" s="101">
        <v>0</v>
      </c>
      <c r="E102" s="102">
        <f t="shared" si="2"/>
        <v>0</v>
      </c>
      <c r="F102" s="103"/>
      <c r="G102" s="104">
        <v>0</v>
      </c>
      <c r="IL102" s="50"/>
      <c r="IM102" s="50"/>
      <c r="IN102" s="50"/>
      <c r="IO102" s="50"/>
      <c r="IP102" s="50"/>
    </row>
    <row r="103" s="83" customFormat="1" ht="15" customHeight="1" spans="1:250">
      <c r="A103" s="105">
        <v>2010911</v>
      </c>
      <c r="B103" s="107" t="s">
        <v>124</v>
      </c>
      <c r="C103" s="111"/>
      <c r="D103" s="101">
        <v>0</v>
      </c>
      <c r="E103" s="102">
        <f t="shared" si="2"/>
        <v>0</v>
      </c>
      <c r="F103" s="103"/>
      <c r="G103" s="104">
        <v>0</v>
      </c>
      <c r="IL103" s="50"/>
      <c r="IM103" s="50"/>
      <c r="IN103" s="50"/>
      <c r="IO103" s="50"/>
      <c r="IP103" s="50"/>
    </row>
    <row r="104" s="83" customFormat="1" ht="15" customHeight="1" spans="1:250">
      <c r="A104" s="105">
        <v>2010912</v>
      </c>
      <c r="B104" s="107" t="s">
        <v>125</v>
      </c>
      <c r="C104" s="111"/>
      <c r="D104" s="101">
        <v>0</v>
      </c>
      <c r="E104" s="102">
        <f t="shared" si="2"/>
        <v>0</v>
      </c>
      <c r="F104" s="103"/>
      <c r="G104" s="104">
        <v>0</v>
      </c>
      <c r="IL104" s="50"/>
      <c r="IM104" s="50"/>
      <c r="IN104" s="50"/>
      <c r="IO104" s="50"/>
      <c r="IP104" s="50"/>
    </row>
    <row r="105" s="83" customFormat="1" ht="15" customHeight="1" spans="1:250">
      <c r="A105" s="105">
        <v>2010950</v>
      </c>
      <c r="B105" s="107" t="s">
        <v>72</v>
      </c>
      <c r="C105" s="111"/>
      <c r="D105" s="101">
        <v>0</v>
      </c>
      <c r="E105" s="102">
        <f t="shared" si="2"/>
        <v>0</v>
      </c>
      <c r="F105" s="103">
        <f t="shared" ref="F105:F112" si="4">IF(C105=0,,E105/C105*100)</f>
        <v>0</v>
      </c>
      <c r="G105" s="104">
        <v>0</v>
      </c>
      <c r="IL105" s="50"/>
      <c r="IM105" s="50"/>
      <c r="IN105" s="50"/>
      <c r="IO105" s="50"/>
      <c r="IP105" s="50"/>
    </row>
    <row r="106" s="83" customFormat="1" ht="15" customHeight="1" spans="1:250">
      <c r="A106" s="105">
        <v>2010999</v>
      </c>
      <c r="B106" s="107" t="s">
        <v>126</v>
      </c>
      <c r="C106" s="111"/>
      <c r="D106" s="101">
        <v>0</v>
      </c>
      <c r="E106" s="102">
        <f t="shared" si="2"/>
        <v>0</v>
      </c>
      <c r="F106" s="103">
        <f t="shared" si="4"/>
        <v>0</v>
      </c>
      <c r="G106" s="104">
        <v>0</v>
      </c>
      <c r="IL106" s="50"/>
      <c r="IM106" s="50"/>
      <c r="IN106" s="50"/>
      <c r="IO106" s="50"/>
      <c r="IP106" s="50"/>
    </row>
    <row r="107" s="83" customFormat="1" ht="15" customHeight="1" spans="1:250">
      <c r="A107" s="105">
        <v>20110</v>
      </c>
      <c r="B107" s="106" t="s">
        <v>127</v>
      </c>
      <c r="C107" s="110">
        <f>SUM(C108:C116)</f>
        <v>0</v>
      </c>
      <c r="D107" s="101">
        <v>0</v>
      </c>
      <c r="E107" s="102">
        <f t="shared" si="2"/>
        <v>0</v>
      </c>
      <c r="F107" s="103">
        <f t="shared" si="4"/>
        <v>0</v>
      </c>
      <c r="G107" s="104">
        <v>0</v>
      </c>
      <c r="IL107" s="50"/>
      <c r="IM107" s="50"/>
      <c r="IN107" s="50"/>
      <c r="IO107" s="50"/>
      <c r="IP107" s="50"/>
    </row>
    <row r="108" s="83" customFormat="1" ht="15" customHeight="1" spans="1:250">
      <c r="A108" s="105">
        <v>2011001</v>
      </c>
      <c r="B108" s="107" t="s">
        <v>63</v>
      </c>
      <c r="C108" s="111"/>
      <c r="D108" s="101">
        <v>0</v>
      </c>
      <c r="E108" s="102">
        <f t="shared" si="2"/>
        <v>0</v>
      </c>
      <c r="F108" s="103">
        <f t="shared" si="4"/>
        <v>0</v>
      </c>
      <c r="G108" s="104">
        <v>0</v>
      </c>
      <c r="IL108" s="50"/>
      <c r="IM108" s="50"/>
      <c r="IN108" s="50"/>
      <c r="IO108" s="50"/>
      <c r="IP108" s="50"/>
    </row>
    <row r="109" s="83" customFormat="1" ht="15" customHeight="1" spans="1:250">
      <c r="A109" s="105">
        <v>2011002</v>
      </c>
      <c r="B109" s="107" t="s">
        <v>64</v>
      </c>
      <c r="C109" s="111"/>
      <c r="D109" s="101">
        <v>0</v>
      </c>
      <c r="E109" s="102">
        <f t="shared" si="2"/>
        <v>0</v>
      </c>
      <c r="F109" s="103">
        <f t="shared" si="4"/>
        <v>0</v>
      </c>
      <c r="G109" s="104">
        <v>0</v>
      </c>
      <c r="IL109" s="50"/>
      <c r="IM109" s="50"/>
      <c r="IN109" s="50"/>
      <c r="IO109" s="50"/>
      <c r="IP109" s="50"/>
    </row>
    <row r="110" s="83" customFormat="1" ht="15" customHeight="1" spans="1:250">
      <c r="A110" s="105">
        <v>2011003</v>
      </c>
      <c r="B110" s="107" t="s">
        <v>65</v>
      </c>
      <c r="C110" s="111"/>
      <c r="D110" s="101">
        <v>0</v>
      </c>
      <c r="E110" s="102">
        <f t="shared" si="2"/>
        <v>0</v>
      </c>
      <c r="F110" s="103">
        <f t="shared" si="4"/>
        <v>0</v>
      </c>
      <c r="G110" s="104">
        <v>0</v>
      </c>
      <c r="IL110" s="50"/>
      <c r="IM110" s="50"/>
      <c r="IN110" s="50"/>
      <c r="IO110" s="50"/>
      <c r="IP110" s="50"/>
    </row>
    <row r="111" s="83" customFormat="1" ht="15" customHeight="1" spans="1:250">
      <c r="A111" s="105">
        <v>2011004</v>
      </c>
      <c r="B111" s="107" t="s">
        <v>128</v>
      </c>
      <c r="C111" s="111"/>
      <c r="D111" s="101">
        <v>0</v>
      </c>
      <c r="E111" s="102">
        <f t="shared" si="2"/>
        <v>0</v>
      </c>
      <c r="F111" s="103">
        <f t="shared" si="4"/>
        <v>0</v>
      </c>
      <c r="G111" s="104">
        <v>0</v>
      </c>
      <c r="IL111" s="50"/>
      <c r="IM111" s="50"/>
      <c r="IN111" s="50"/>
      <c r="IO111" s="50"/>
      <c r="IP111" s="50"/>
    </row>
    <row r="112" s="83" customFormat="1" ht="15" customHeight="1" spans="1:250">
      <c r="A112" s="105">
        <v>2011005</v>
      </c>
      <c r="B112" s="107" t="s">
        <v>129</v>
      </c>
      <c r="C112" s="111"/>
      <c r="D112" s="101">
        <v>0</v>
      </c>
      <c r="E112" s="102">
        <f t="shared" si="2"/>
        <v>0</v>
      </c>
      <c r="F112" s="103">
        <f t="shared" si="4"/>
        <v>0</v>
      </c>
      <c r="G112" s="104">
        <v>0</v>
      </c>
      <c r="IL112" s="50"/>
      <c r="IM112" s="50"/>
      <c r="IN112" s="50"/>
      <c r="IO112" s="50"/>
      <c r="IP112" s="50"/>
    </row>
    <row r="113" s="83" customFormat="1" ht="15" customHeight="1" spans="1:250">
      <c r="A113" s="105">
        <v>2011005</v>
      </c>
      <c r="B113" s="107" t="s">
        <v>130</v>
      </c>
      <c r="C113" s="111"/>
      <c r="D113" s="101">
        <v>0</v>
      </c>
      <c r="E113" s="102">
        <f t="shared" si="2"/>
        <v>0</v>
      </c>
      <c r="F113" s="103"/>
      <c r="G113" s="104">
        <v>0</v>
      </c>
      <c r="IL113" s="50"/>
      <c r="IM113" s="50"/>
      <c r="IN113" s="50"/>
      <c r="IO113" s="50"/>
      <c r="IP113" s="50"/>
    </row>
    <row r="114" s="83" customFormat="1" ht="15" customHeight="1" spans="1:250">
      <c r="A114" s="105">
        <v>2011008</v>
      </c>
      <c r="B114" s="107" t="s">
        <v>131</v>
      </c>
      <c r="C114" s="111"/>
      <c r="D114" s="101">
        <v>0</v>
      </c>
      <c r="E114" s="102">
        <f t="shared" si="2"/>
        <v>0</v>
      </c>
      <c r="F114" s="103">
        <f t="shared" ref="F114:F146" si="5">IF(C114=0,,E114/C114*100)</f>
        <v>0</v>
      </c>
      <c r="G114" s="104">
        <v>0</v>
      </c>
      <c r="IL114" s="50"/>
      <c r="IM114" s="50"/>
      <c r="IN114" s="50"/>
      <c r="IO114" s="50"/>
      <c r="IP114" s="50"/>
    </row>
    <row r="115" s="83" customFormat="1" ht="15" customHeight="1" spans="1:250">
      <c r="A115" s="105">
        <v>2011050</v>
      </c>
      <c r="B115" s="107" t="s">
        <v>72</v>
      </c>
      <c r="C115" s="111"/>
      <c r="D115" s="101">
        <v>0</v>
      </c>
      <c r="E115" s="102">
        <f t="shared" si="2"/>
        <v>0</v>
      </c>
      <c r="F115" s="103">
        <f t="shared" si="5"/>
        <v>0</v>
      </c>
      <c r="G115" s="104">
        <v>0</v>
      </c>
      <c r="IL115" s="50"/>
      <c r="IM115" s="50"/>
      <c r="IN115" s="50"/>
      <c r="IO115" s="50"/>
      <c r="IP115" s="50"/>
    </row>
    <row r="116" s="83" customFormat="1" ht="15" customHeight="1" spans="1:250">
      <c r="A116" s="105">
        <v>2011099</v>
      </c>
      <c r="B116" s="107" t="s">
        <v>132</v>
      </c>
      <c r="C116" s="111"/>
      <c r="D116" s="101">
        <v>0</v>
      </c>
      <c r="E116" s="102">
        <f t="shared" si="2"/>
        <v>0</v>
      </c>
      <c r="F116" s="103">
        <f t="shared" si="5"/>
        <v>0</v>
      </c>
      <c r="G116" s="104">
        <v>0</v>
      </c>
      <c r="IL116" s="50"/>
      <c r="IM116" s="50"/>
      <c r="IN116" s="50"/>
      <c r="IO116" s="50"/>
      <c r="IP116" s="50"/>
    </row>
    <row r="117" s="83" customFormat="1" ht="15" customHeight="1" spans="1:250">
      <c r="A117" s="105">
        <v>20111</v>
      </c>
      <c r="B117" s="106" t="s">
        <v>133</v>
      </c>
      <c r="C117" s="110">
        <f>SUM(C118:C125)</f>
        <v>368</v>
      </c>
      <c r="D117" s="101">
        <v>433</v>
      </c>
      <c r="E117" s="102">
        <f t="shared" si="2"/>
        <v>65</v>
      </c>
      <c r="F117" s="103">
        <f t="shared" si="5"/>
        <v>17.6630434782609</v>
      </c>
      <c r="G117" s="104">
        <v>433</v>
      </c>
      <c r="IL117" s="50"/>
      <c r="IM117" s="50"/>
      <c r="IN117" s="50"/>
      <c r="IO117" s="50"/>
      <c r="IP117" s="50"/>
    </row>
    <row r="118" s="83" customFormat="1" ht="15" customHeight="1" spans="1:250">
      <c r="A118" s="105">
        <v>2011101</v>
      </c>
      <c r="B118" s="107" t="s">
        <v>63</v>
      </c>
      <c r="C118" s="111">
        <v>279</v>
      </c>
      <c r="D118" s="101">
        <v>305</v>
      </c>
      <c r="E118" s="102">
        <f t="shared" si="2"/>
        <v>26</v>
      </c>
      <c r="F118" s="103">
        <f t="shared" si="5"/>
        <v>9.31899641577061</v>
      </c>
      <c r="G118" s="104">
        <v>305</v>
      </c>
      <c r="IL118" s="50"/>
      <c r="IM118" s="50"/>
      <c r="IN118" s="50"/>
      <c r="IO118" s="50"/>
      <c r="IP118" s="50"/>
    </row>
    <row r="119" s="83" customFormat="1" ht="15" customHeight="1" spans="1:250">
      <c r="A119" s="105">
        <v>2011102</v>
      </c>
      <c r="B119" s="107" t="s">
        <v>64</v>
      </c>
      <c r="C119" s="111">
        <v>52</v>
      </c>
      <c r="D119" s="101">
        <v>106</v>
      </c>
      <c r="E119" s="102">
        <f t="shared" si="2"/>
        <v>54</v>
      </c>
      <c r="F119" s="103">
        <f t="shared" si="5"/>
        <v>103.846153846154</v>
      </c>
      <c r="G119" s="104">
        <v>106</v>
      </c>
      <c r="IL119" s="50"/>
      <c r="IM119" s="50"/>
      <c r="IN119" s="50"/>
      <c r="IO119" s="50"/>
      <c r="IP119" s="50"/>
    </row>
    <row r="120" s="83" customFormat="1" ht="15" customHeight="1" spans="1:250">
      <c r="A120" s="105">
        <v>2011103</v>
      </c>
      <c r="B120" s="107" t="s">
        <v>65</v>
      </c>
      <c r="C120" s="111">
        <v>37</v>
      </c>
      <c r="D120" s="101">
        <v>0</v>
      </c>
      <c r="E120" s="102">
        <f t="shared" si="2"/>
        <v>-37</v>
      </c>
      <c r="F120" s="103">
        <f t="shared" si="5"/>
        <v>-100</v>
      </c>
      <c r="G120" s="104">
        <v>0</v>
      </c>
      <c r="IL120" s="50"/>
      <c r="IM120" s="50"/>
      <c r="IN120" s="50"/>
      <c r="IO120" s="50"/>
      <c r="IP120" s="50"/>
    </row>
    <row r="121" s="83" customFormat="1" ht="15" customHeight="1" spans="1:250">
      <c r="A121" s="105">
        <v>2011104</v>
      </c>
      <c r="B121" s="107" t="s">
        <v>134</v>
      </c>
      <c r="C121" s="111"/>
      <c r="D121" s="101">
        <v>0</v>
      </c>
      <c r="E121" s="102">
        <f t="shared" si="2"/>
        <v>0</v>
      </c>
      <c r="F121" s="103">
        <f t="shared" si="5"/>
        <v>0</v>
      </c>
      <c r="G121" s="104">
        <v>0</v>
      </c>
      <c r="IL121" s="50"/>
      <c r="IM121" s="50"/>
      <c r="IN121" s="50"/>
      <c r="IO121" s="50"/>
      <c r="IP121" s="50"/>
    </row>
    <row r="122" s="83" customFormat="1" ht="15" customHeight="1" spans="1:250">
      <c r="A122" s="105">
        <v>2011105</v>
      </c>
      <c r="B122" s="107" t="s">
        <v>135</v>
      </c>
      <c r="C122" s="111"/>
      <c r="D122" s="101">
        <v>0</v>
      </c>
      <c r="E122" s="102">
        <f t="shared" si="2"/>
        <v>0</v>
      </c>
      <c r="F122" s="103">
        <f t="shared" si="5"/>
        <v>0</v>
      </c>
      <c r="G122" s="104">
        <v>0</v>
      </c>
      <c r="IL122" s="50"/>
      <c r="IM122" s="50"/>
      <c r="IN122" s="50"/>
      <c r="IO122" s="50"/>
      <c r="IP122" s="50"/>
    </row>
    <row r="123" s="83" customFormat="1" ht="15" customHeight="1" spans="1:250">
      <c r="A123" s="105">
        <v>2011106</v>
      </c>
      <c r="B123" s="107" t="s">
        <v>136</v>
      </c>
      <c r="C123" s="111"/>
      <c r="D123" s="101">
        <v>0</v>
      </c>
      <c r="E123" s="102">
        <f t="shared" si="2"/>
        <v>0</v>
      </c>
      <c r="F123" s="103">
        <f t="shared" si="5"/>
        <v>0</v>
      </c>
      <c r="G123" s="104">
        <v>0</v>
      </c>
      <c r="IL123" s="50"/>
      <c r="IM123" s="50"/>
      <c r="IN123" s="50"/>
      <c r="IO123" s="50"/>
      <c r="IP123" s="50"/>
    </row>
    <row r="124" s="83" customFormat="1" ht="15" customHeight="1" spans="1:250">
      <c r="A124" s="105">
        <v>2011150</v>
      </c>
      <c r="B124" s="107" t="s">
        <v>72</v>
      </c>
      <c r="C124" s="111"/>
      <c r="D124" s="101">
        <v>22</v>
      </c>
      <c r="E124" s="102">
        <f t="shared" si="2"/>
        <v>22</v>
      </c>
      <c r="F124" s="103">
        <f t="shared" si="5"/>
        <v>0</v>
      </c>
      <c r="G124" s="104">
        <v>22</v>
      </c>
      <c r="IL124" s="50"/>
      <c r="IM124" s="50"/>
      <c r="IN124" s="50"/>
      <c r="IO124" s="50"/>
      <c r="IP124" s="50"/>
    </row>
    <row r="125" s="83" customFormat="1" ht="15" customHeight="1" spans="1:250">
      <c r="A125" s="105">
        <v>2011199</v>
      </c>
      <c r="B125" s="107" t="s">
        <v>137</v>
      </c>
      <c r="C125" s="111"/>
      <c r="D125" s="101">
        <v>0</v>
      </c>
      <c r="E125" s="102">
        <f t="shared" si="2"/>
        <v>0</v>
      </c>
      <c r="F125" s="103">
        <f t="shared" si="5"/>
        <v>0</v>
      </c>
      <c r="G125" s="104">
        <v>0</v>
      </c>
      <c r="IL125" s="50"/>
      <c r="IM125" s="50"/>
      <c r="IN125" s="50"/>
      <c r="IO125" s="50"/>
      <c r="IP125" s="50"/>
    </row>
    <row r="126" s="83" customFormat="1" ht="15" customHeight="1" spans="1:250">
      <c r="A126" s="105">
        <v>20113</v>
      </c>
      <c r="B126" s="106" t="s">
        <v>138</v>
      </c>
      <c r="C126" s="110">
        <f>SUM(C127:C136)</f>
        <v>301</v>
      </c>
      <c r="D126" s="101">
        <v>427</v>
      </c>
      <c r="E126" s="102">
        <f t="shared" si="2"/>
        <v>126</v>
      </c>
      <c r="F126" s="103">
        <f t="shared" si="5"/>
        <v>41.8604651162791</v>
      </c>
      <c r="G126" s="104">
        <v>427</v>
      </c>
      <c r="IL126" s="50"/>
      <c r="IM126" s="50"/>
      <c r="IN126" s="50"/>
      <c r="IO126" s="50"/>
      <c r="IP126" s="50"/>
    </row>
    <row r="127" s="83" customFormat="1" ht="15" customHeight="1" spans="1:250">
      <c r="A127" s="105">
        <v>2011301</v>
      </c>
      <c r="B127" s="107" t="s">
        <v>63</v>
      </c>
      <c r="C127" s="111">
        <v>91</v>
      </c>
      <c r="D127" s="101">
        <v>207</v>
      </c>
      <c r="E127" s="102">
        <f t="shared" si="2"/>
        <v>116</v>
      </c>
      <c r="F127" s="103">
        <f t="shared" si="5"/>
        <v>127.472527472527</v>
      </c>
      <c r="G127" s="104">
        <v>207</v>
      </c>
      <c r="IL127" s="50"/>
      <c r="IM127" s="50"/>
      <c r="IN127" s="50"/>
      <c r="IO127" s="50"/>
      <c r="IP127" s="50"/>
    </row>
    <row r="128" s="83" customFormat="1" ht="15" customHeight="1" spans="1:250">
      <c r="A128" s="105">
        <v>2011302</v>
      </c>
      <c r="B128" s="107" t="s">
        <v>64</v>
      </c>
      <c r="C128" s="111">
        <v>10</v>
      </c>
      <c r="D128" s="101">
        <v>20</v>
      </c>
      <c r="E128" s="102">
        <f t="shared" si="2"/>
        <v>10</v>
      </c>
      <c r="F128" s="103">
        <f t="shared" si="5"/>
        <v>100</v>
      </c>
      <c r="G128" s="104">
        <v>20</v>
      </c>
      <c r="IL128" s="50"/>
      <c r="IM128" s="50"/>
      <c r="IN128" s="50"/>
      <c r="IO128" s="50"/>
      <c r="IP128" s="50"/>
    </row>
    <row r="129" s="83" customFormat="1" ht="15" customHeight="1" spans="1:250">
      <c r="A129" s="105">
        <v>2011303</v>
      </c>
      <c r="B129" s="107" t="s">
        <v>65</v>
      </c>
      <c r="C129" s="111"/>
      <c r="D129" s="101">
        <v>0</v>
      </c>
      <c r="E129" s="102">
        <f t="shared" si="2"/>
        <v>0</v>
      </c>
      <c r="F129" s="103">
        <f t="shared" si="5"/>
        <v>0</v>
      </c>
      <c r="G129" s="104">
        <v>0</v>
      </c>
      <c r="IL129" s="50"/>
      <c r="IM129" s="50"/>
      <c r="IN129" s="50"/>
      <c r="IO129" s="50"/>
      <c r="IP129" s="50"/>
    </row>
    <row r="130" s="83" customFormat="1" ht="15" customHeight="1" spans="1:250">
      <c r="A130" s="105">
        <v>2011304</v>
      </c>
      <c r="B130" s="107" t="s">
        <v>139</v>
      </c>
      <c r="C130" s="111"/>
      <c r="D130" s="101">
        <v>0</v>
      </c>
      <c r="E130" s="102">
        <f t="shared" si="2"/>
        <v>0</v>
      </c>
      <c r="F130" s="103">
        <f t="shared" si="5"/>
        <v>0</v>
      </c>
      <c r="G130" s="104">
        <v>0</v>
      </c>
      <c r="IL130" s="50"/>
      <c r="IM130" s="50"/>
      <c r="IN130" s="50"/>
      <c r="IO130" s="50"/>
      <c r="IP130" s="50"/>
    </row>
    <row r="131" s="83" customFormat="1" ht="15" customHeight="1" spans="1:250">
      <c r="A131" s="105">
        <v>2011305</v>
      </c>
      <c r="B131" s="107" t="s">
        <v>140</v>
      </c>
      <c r="C131" s="111"/>
      <c r="D131" s="101">
        <v>0</v>
      </c>
      <c r="E131" s="102">
        <f t="shared" si="2"/>
        <v>0</v>
      </c>
      <c r="F131" s="103">
        <f t="shared" si="5"/>
        <v>0</v>
      </c>
      <c r="G131" s="104">
        <v>0</v>
      </c>
      <c r="IL131" s="50"/>
      <c r="IM131" s="50"/>
      <c r="IN131" s="50"/>
      <c r="IO131" s="50"/>
      <c r="IP131" s="50"/>
    </row>
    <row r="132" s="83" customFormat="1" ht="15" customHeight="1" spans="1:250">
      <c r="A132" s="105">
        <v>2011306</v>
      </c>
      <c r="B132" s="107" t="s">
        <v>141</v>
      </c>
      <c r="C132" s="111"/>
      <c r="D132" s="101">
        <v>0</v>
      </c>
      <c r="E132" s="102">
        <f t="shared" si="2"/>
        <v>0</v>
      </c>
      <c r="F132" s="103">
        <f t="shared" si="5"/>
        <v>0</v>
      </c>
      <c r="G132" s="104">
        <v>0</v>
      </c>
      <c r="IL132" s="50"/>
      <c r="IM132" s="50"/>
      <c r="IN132" s="50"/>
      <c r="IO132" s="50"/>
      <c r="IP132" s="50"/>
    </row>
    <row r="133" s="83" customFormat="1" ht="15" customHeight="1" spans="1:250">
      <c r="A133" s="105">
        <v>2011307</v>
      </c>
      <c r="B133" s="107" t="s">
        <v>142</v>
      </c>
      <c r="C133" s="111"/>
      <c r="D133" s="101">
        <v>0</v>
      </c>
      <c r="E133" s="102">
        <f t="shared" ref="E133:E196" si="6">D133-C133</f>
        <v>0</v>
      </c>
      <c r="F133" s="103">
        <f t="shared" si="5"/>
        <v>0</v>
      </c>
      <c r="G133" s="104">
        <v>0</v>
      </c>
      <c r="IL133" s="50"/>
      <c r="IM133" s="50"/>
      <c r="IN133" s="50"/>
      <c r="IO133" s="50"/>
      <c r="IP133" s="50"/>
    </row>
    <row r="134" s="83" customFormat="1" ht="15" customHeight="1" spans="1:250">
      <c r="A134" s="105">
        <v>2011308</v>
      </c>
      <c r="B134" s="107" t="s">
        <v>143</v>
      </c>
      <c r="C134" s="111">
        <v>200</v>
      </c>
      <c r="D134" s="101">
        <v>200</v>
      </c>
      <c r="E134" s="102">
        <f t="shared" si="6"/>
        <v>0</v>
      </c>
      <c r="F134" s="103">
        <f t="shared" si="5"/>
        <v>0</v>
      </c>
      <c r="G134" s="104">
        <v>200</v>
      </c>
      <c r="IL134" s="50"/>
      <c r="IM134" s="50"/>
      <c r="IN134" s="50"/>
      <c r="IO134" s="50"/>
      <c r="IP134" s="50"/>
    </row>
    <row r="135" s="83" customFormat="1" ht="15" customHeight="1" spans="1:250">
      <c r="A135" s="105">
        <v>2011350</v>
      </c>
      <c r="B135" s="107" t="s">
        <v>72</v>
      </c>
      <c r="C135" s="111"/>
      <c r="D135" s="101">
        <v>0</v>
      </c>
      <c r="E135" s="102">
        <f t="shared" si="6"/>
        <v>0</v>
      </c>
      <c r="F135" s="103">
        <f t="shared" si="5"/>
        <v>0</v>
      </c>
      <c r="G135" s="104">
        <v>0</v>
      </c>
      <c r="IL135" s="50"/>
      <c r="IM135" s="50"/>
      <c r="IN135" s="50"/>
      <c r="IO135" s="50"/>
      <c r="IP135" s="50"/>
    </row>
    <row r="136" s="83" customFormat="1" ht="15" customHeight="1" spans="1:250">
      <c r="A136" s="105">
        <v>2011399</v>
      </c>
      <c r="B136" s="107" t="s">
        <v>144</v>
      </c>
      <c r="C136" s="111"/>
      <c r="D136" s="101">
        <v>0</v>
      </c>
      <c r="E136" s="102">
        <f t="shared" si="6"/>
        <v>0</v>
      </c>
      <c r="F136" s="103">
        <f t="shared" si="5"/>
        <v>0</v>
      </c>
      <c r="G136" s="104">
        <v>0</v>
      </c>
      <c r="IL136" s="50"/>
      <c r="IM136" s="50"/>
      <c r="IN136" s="50"/>
      <c r="IO136" s="50"/>
      <c r="IP136" s="50"/>
    </row>
    <row r="137" s="83" customFormat="1" ht="15" customHeight="1" spans="1:250">
      <c r="A137" s="105">
        <v>20114</v>
      </c>
      <c r="B137" s="106" t="s">
        <v>145</v>
      </c>
      <c r="C137" s="110">
        <f>SUM(C138:C150)</f>
        <v>0</v>
      </c>
      <c r="D137" s="101">
        <v>0</v>
      </c>
      <c r="E137" s="102">
        <f t="shared" si="6"/>
        <v>0</v>
      </c>
      <c r="F137" s="103">
        <f t="shared" si="5"/>
        <v>0</v>
      </c>
      <c r="G137" s="104">
        <v>0</v>
      </c>
      <c r="IL137" s="50"/>
      <c r="IM137" s="50"/>
      <c r="IN137" s="50"/>
      <c r="IO137" s="50"/>
      <c r="IP137" s="50"/>
    </row>
    <row r="138" s="83" customFormat="1" ht="15" customHeight="1" spans="1:250">
      <c r="A138" s="105">
        <v>2011401</v>
      </c>
      <c r="B138" s="107" t="s">
        <v>63</v>
      </c>
      <c r="C138" s="111"/>
      <c r="D138" s="101">
        <v>0</v>
      </c>
      <c r="E138" s="102">
        <f t="shared" si="6"/>
        <v>0</v>
      </c>
      <c r="F138" s="103">
        <f t="shared" si="5"/>
        <v>0</v>
      </c>
      <c r="G138" s="104">
        <v>0</v>
      </c>
      <c r="IL138" s="50"/>
      <c r="IM138" s="50"/>
      <c r="IN138" s="50"/>
      <c r="IO138" s="50"/>
      <c r="IP138" s="50"/>
    </row>
    <row r="139" s="83" customFormat="1" ht="15" customHeight="1" spans="1:250">
      <c r="A139" s="105">
        <v>2011402</v>
      </c>
      <c r="B139" s="107" t="s">
        <v>64</v>
      </c>
      <c r="C139" s="111"/>
      <c r="D139" s="101">
        <v>0</v>
      </c>
      <c r="E139" s="102">
        <f t="shared" si="6"/>
        <v>0</v>
      </c>
      <c r="F139" s="103">
        <f t="shared" si="5"/>
        <v>0</v>
      </c>
      <c r="G139" s="104">
        <v>0</v>
      </c>
      <c r="IL139" s="50"/>
      <c r="IM139" s="50"/>
      <c r="IN139" s="50"/>
      <c r="IO139" s="50"/>
      <c r="IP139" s="50"/>
    </row>
    <row r="140" s="83" customFormat="1" ht="15" customHeight="1" spans="1:250">
      <c r="A140" s="105">
        <v>2011403</v>
      </c>
      <c r="B140" s="107" t="s">
        <v>65</v>
      </c>
      <c r="C140" s="111"/>
      <c r="D140" s="101">
        <v>0</v>
      </c>
      <c r="E140" s="102">
        <f t="shared" si="6"/>
        <v>0</v>
      </c>
      <c r="F140" s="103">
        <f t="shared" si="5"/>
        <v>0</v>
      </c>
      <c r="G140" s="104">
        <v>0</v>
      </c>
      <c r="IL140" s="50"/>
      <c r="IM140" s="50"/>
      <c r="IN140" s="50"/>
      <c r="IO140" s="50"/>
      <c r="IP140" s="50"/>
    </row>
    <row r="141" s="83" customFormat="1" ht="15" customHeight="1" spans="1:250">
      <c r="A141" s="105">
        <v>2011404</v>
      </c>
      <c r="B141" s="107" t="s">
        <v>146</v>
      </c>
      <c r="C141" s="111"/>
      <c r="D141" s="101">
        <v>0</v>
      </c>
      <c r="E141" s="102">
        <f t="shared" si="6"/>
        <v>0</v>
      </c>
      <c r="F141" s="103">
        <f t="shared" si="5"/>
        <v>0</v>
      </c>
      <c r="G141" s="104">
        <v>0</v>
      </c>
      <c r="IL141" s="50"/>
      <c r="IM141" s="50"/>
      <c r="IN141" s="50"/>
      <c r="IO141" s="50"/>
      <c r="IP141" s="50"/>
    </row>
    <row r="142" s="83" customFormat="1" ht="15" customHeight="1" spans="1:250">
      <c r="A142" s="105">
        <v>2011405</v>
      </c>
      <c r="B142" s="107" t="s">
        <v>147</v>
      </c>
      <c r="C142" s="111"/>
      <c r="D142" s="101">
        <v>0</v>
      </c>
      <c r="E142" s="102">
        <f t="shared" si="6"/>
        <v>0</v>
      </c>
      <c r="F142" s="103">
        <f t="shared" si="5"/>
        <v>0</v>
      </c>
      <c r="G142" s="104">
        <v>0</v>
      </c>
      <c r="IL142" s="50"/>
      <c r="IM142" s="50"/>
      <c r="IN142" s="50"/>
      <c r="IO142" s="50"/>
      <c r="IP142" s="50"/>
    </row>
    <row r="143" s="83" customFormat="1" ht="15" customHeight="1" spans="1:250">
      <c r="A143" s="105">
        <v>2011406</v>
      </c>
      <c r="B143" s="107" t="s">
        <v>148</v>
      </c>
      <c r="C143" s="111"/>
      <c r="D143" s="101">
        <v>0</v>
      </c>
      <c r="E143" s="102">
        <f t="shared" si="6"/>
        <v>0</v>
      </c>
      <c r="F143" s="103">
        <f t="shared" si="5"/>
        <v>0</v>
      </c>
      <c r="G143" s="104">
        <v>0</v>
      </c>
      <c r="IL143" s="50"/>
      <c r="IM143" s="50"/>
      <c r="IN143" s="50"/>
      <c r="IO143" s="50"/>
      <c r="IP143" s="50"/>
    </row>
    <row r="144" s="83" customFormat="1" ht="15" customHeight="1" spans="1:250">
      <c r="A144" s="105">
        <v>2011407</v>
      </c>
      <c r="B144" s="107" t="s">
        <v>149</v>
      </c>
      <c r="C144" s="111"/>
      <c r="D144" s="101">
        <v>0</v>
      </c>
      <c r="E144" s="102">
        <f t="shared" si="6"/>
        <v>0</v>
      </c>
      <c r="F144" s="103">
        <f t="shared" si="5"/>
        <v>0</v>
      </c>
      <c r="G144" s="104">
        <v>0</v>
      </c>
      <c r="IL144" s="50"/>
      <c r="IM144" s="50"/>
      <c r="IN144" s="50"/>
      <c r="IO144" s="50"/>
      <c r="IP144" s="50"/>
    </row>
    <row r="145" s="83" customFormat="1" ht="15" customHeight="1" spans="1:250">
      <c r="A145" s="105">
        <v>2011408</v>
      </c>
      <c r="B145" s="107" t="s">
        <v>150</v>
      </c>
      <c r="C145" s="111"/>
      <c r="D145" s="101">
        <v>0</v>
      </c>
      <c r="E145" s="102">
        <f t="shared" si="6"/>
        <v>0</v>
      </c>
      <c r="F145" s="103">
        <f t="shared" si="5"/>
        <v>0</v>
      </c>
      <c r="G145" s="104">
        <v>0</v>
      </c>
      <c r="IL145" s="50"/>
      <c r="IM145" s="50"/>
      <c r="IN145" s="50"/>
      <c r="IO145" s="50"/>
      <c r="IP145" s="50"/>
    </row>
    <row r="146" s="83" customFormat="1" ht="15" customHeight="1" spans="1:250">
      <c r="A146" s="105">
        <v>2011409</v>
      </c>
      <c r="B146" s="107" t="s">
        <v>151</v>
      </c>
      <c r="C146" s="111"/>
      <c r="D146" s="101">
        <v>0</v>
      </c>
      <c r="E146" s="102">
        <f t="shared" si="6"/>
        <v>0</v>
      </c>
      <c r="F146" s="103">
        <f t="shared" si="5"/>
        <v>0</v>
      </c>
      <c r="G146" s="104">
        <v>0</v>
      </c>
      <c r="IL146" s="50"/>
      <c r="IM146" s="50"/>
      <c r="IN146" s="50"/>
      <c r="IO146" s="50"/>
      <c r="IP146" s="50"/>
    </row>
    <row r="147" s="83" customFormat="1" ht="15" customHeight="1" spans="1:250">
      <c r="A147" s="105">
        <v>2011410</v>
      </c>
      <c r="B147" s="107" t="s">
        <v>152</v>
      </c>
      <c r="C147" s="111"/>
      <c r="D147" s="101">
        <v>0</v>
      </c>
      <c r="E147" s="102">
        <f t="shared" si="6"/>
        <v>0</v>
      </c>
      <c r="F147" s="103"/>
      <c r="G147" s="104">
        <v>0</v>
      </c>
      <c r="IL147" s="50"/>
      <c r="IM147" s="50"/>
      <c r="IN147" s="50"/>
      <c r="IO147" s="50"/>
      <c r="IP147" s="50"/>
    </row>
    <row r="148" s="83" customFormat="1" ht="15" customHeight="1" spans="1:250">
      <c r="A148" s="105">
        <v>2011411</v>
      </c>
      <c r="B148" s="107" t="s">
        <v>153</v>
      </c>
      <c r="C148" s="111"/>
      <c r="D148" s="101">
        <v>0</v>
      </c>
      <c r="E148" s="102">
        <f t="shared" si="6"/>
        <v>0</v>
      </c>
      <c r="F148" s="103"/>
      <c r="G148" s="104">
        <v>0</v>
      </c>
      <c r="IL148" s="50"/>
      <c r="IM148" s="50"/>
      <c r="IN148" s="50"/>
      <c r="IO148" s="50"/>
      <c r="IP148" s="50"/>
    </row>
    <row r="149" s="83" customFormat="1" ht="15" customHeight="1" spans="1:250">
      <c r="A149" s="105">
        <v>2011450</v>
      </c>
      <c r="B149" s="107" t="s">
        <v>72</v>
      </c>
      <c r="C149" s="111"/>
      <c r="D149" s="101">
        <v>0</v>
      </c>
      <c r="E149" s="102">
        <f t="shared" si="6"/>
        <v>0</v>
      </c>
      <c r="F149" s="103">
        <f t="shared" ref="F149:F196" si="7">IF(C149=0,,E149/C149*100)</f>
        <v>0</v>
      </c>
      <c r="G149" s="104">
        <v>0</v>
      </c>
      <c r="IL149" s="50"/>
      <c r="IM149" s="50"/>
      <c r="IN149" s="50"/>
      <c r="IO149" s="50"/>
      <c r="IP149" s="50"/>
    </row>
    <row r="150" s="83" customFormat="1" ht="15" customHeight="1" spans="1:250">
      <c r="A150" s="105">
        <v>2011499</v>
      </c>
      <c r="B150" s="107" t="s">
        <v>154</v>
      </c>
      <c r="C150" s="111"/>
      <c r="D150" s="101">
        <v>0</v>
      </c>
      <c r="E150" s="102">
        <f t="shared" si="6"/>
        <v>0</v>
      </c>
      <c r="F150" s="103">
        <f t="shared" si="7"/>
        <v>0</v>
      </c>
      <c r="G150" s="104">
        <v>0</v>
      </c>
      <c r="IL150" s="50"/>
      <c r="IM150" s="50"/>
      <c r="IN150" s="50"/>
      <c r="IO150" s="50"/>
      <c r="IP150" s="50"/>
    </row>
    <row r="151" s="83" customFormat="1" ht="15" customHeight="1" spans="1:250">
      <c r="A151" s="105">
        <v>20123</v>
      </c>
      <c r="B151" s="106" t="s">
        <v>155</v>
      </c>
      <c r="C151" s="110">
        <f>SUM(C152:C157)</f>
        <v>51</v>
      </c>
      <c r="D151" s="101">
        <v>47</v>
      </c>
      <c r="E151" s="102">
        <f t="shared" si="6"/>
        <v>-4</v>
      </c>
      <c r="F151" s="103">
        <f t="shared" si="7"/>
        <v>-7.84313725490196</v>
      </c>
      <c r="G151" s="104">
        <v>47</v>
      </c>
      <c r="IL151" s="50"/>
      <c r="IM151" s="50"/>
      <c r="IN151" s="50"/>
      <c r="IO151" s="50"/>
      <c r="IP151" s="50"/>
    </row>
    <row r="152" s="83" customFormat="1" ht="15" customHeight="1" spans="1:250">
      <c r="A152" s="105">
        <v>2012301</v>
      </c>
      <c r="B152" s="107" t="s">
        <v>63</v>
      </c>
      <c r="C152" s="111">
        <v>51</v>
      </c>
      <c r="D152" s="101">
        <v>45</v>
      </c>
      <c r="E152" s="102">
        <f t="shared" si="6"/>
        <v>-6</v>
      </c>
      <c r="F152" s="103">
        <f t="shared" si="7"/>
        <v>-11.7647058823529</v>
      </c>
      <c r="G152" s="104">
        <v>45</v>
      </c>
      <c r="IL152" s="50"/>
      <c r="IM152" s="50"/>
      <c r="IN152" s="50"/>
      <c r="IO152" s="50"/>
      <c r="IP152" s="50"/>
    </row>
    <row r="153" s="83" customFormat="1" ht="15" customHeight="1" spans="1:250">
      <c r="A153" s="105">
        <v>2012302</v>
      </c>
      <c r="B153" s="107" t="s">
        <v>64</v>
      </c>
      <c r="C153" s="111"/>
      <c r="D153" s="101">
        <v>0</v>
      </c>
      <c r="E153" s="102">
        <f t="shared" si="6"/>
        <v>0</v>
      </c>
      <c r="F153" s="103">
        <f t="shared" si="7"/>
        <v>0</v>
      </c>
      <c r="G153" s="104">
        <v>0</v>
      </c>
      <c r="IL153" s="50"/>
      <c r="IM153" s="50"/>
      <c r="IN153" s="50"/>
      <c r="IO153" s="50"/>
      <c r="IP153" s="50"/>
    </row>
    <row r="154" s="83" customFormat="1" ht="15" customHeight="1" spans="1:250">
      <c r="A154" s="105">
        <v>2012303</v>
      </c>
      <c r="B154" s="107" t="s">
        <v>65</v>
      </c>
      <c r="C154" s="111"/>
      <c r="D154" s="101">
        <v>0</v>
      </c>
      <c r="E154" s="102">
        <f t="shared" si="6"/>
        <v>0</v>
      </c>
      <c r="F154" s="103">
        <f t="shared" si="7"/>
        <v>0</v>
      </c>
      <c r="G154" s="104">
        <v>0</v>
      </c>
      <c r="IL154" s="50"/>
      <c r="IM154" s="50"/>
      <c r="IN154" s="50"/>
      <c r="IO154" s="50"/>
      <c r="IP154" s="50"/>
    </row>
    <row r="155" s="83" customFormat="1" ht="15" customHeight="1" spans="1:250">
      <c r="A155" s="105">
        <v>2012304</v>
      </c>
      <c r="B155" s="107" t="s">
        <v>156</v>
      </c>
      <c r="C155" s="111"/>
      <c r="D155" s="101">
        <v>0</v>
      </c>
      <c r="E155" s="102">
        <f t="shared" si="6"/>
        <v>0</v>
      </c>
      <c r="F155" s="103">
        <f t="shared" si="7"/>
        <v>0</v>
      </c>
      <c r="G155" s="104">
        <v>0</v>
      </c>
      <c r="IL155" s="50"/>
      <c r="IM155" s="50"/>
      <c r="IN155" s="50"/>
      <c r="IO155" s="50"/>
      <c r="IP155" s="50"/>
    </row>
    <row r="156" s="83" customFormat="1" ht="15" customHeight="1" spans="1:250">
      <c r="A156" s="105">
        <v>2012350</v>
      </c>
      <c r="B156" s="107" t="s">
        <v>72</v>
      </c>
      <c r="C156" s="111"/>
      <c r="D156" s="101">
        <v>0</v>
      </c>
      <c r="E156" s="102">
        <f t="shared" si="6"/>
        <v>0</v>
      </c>
      <c r="F156" s="103">
        <f t="shared" si="7"/>
        <v>0</v>
      </c>
      <c r="G156" s="104">
        <v>0</v>
      </c>
      <c r="IL156" s="50"/>
      <c r="IM156" s="50"/>
      <c r="IN156" s="50"/>
      <c r="IO156" s="50"/>
      <c r="IP156" s="50"/>
    </row>
    <row r="157" s="83" customFormat="1" ht="15" customHeight="1" spans="1:250">
      <c r="A157" s="105">
        <v>2012399</v>
      </c>
      <c r="B157" s="107" t="s">
        <v>157</v>
      </c>
      <c r="C157" s="111"/>
      <c r="D157" s="101">
        <v>2</v>
      </c>
      <c r="E157" s="102">
        <f t="shared" si="6"/>
        <v>2</v>
      </c>
      <c r="F157" s="103">
        <f t="shared" si="7"/>
        <v>0</v>
      </c>
      <c r="G157" s="104">
        <v>2</v>
      </c>
      <c r="IL157" s="50"/>
      <c r="IM157" s="50"/>
      <c r="IN157" s="50"/>
      <c r="IO157" s="50"/>
      <c r="IP157" s="50"/>
    </row>
    <row r="158" s="83" customFormat="1" ht="15" customHeight="1" spans="1:250">
      <c r="A158" s="105">
        <v>20125</v>
      </c>
      <c r="B158" s="106" t="s">
        <v>158</v>
      </c>
      <c r="C158" s="110">
        <f>SUM(C159:C165)</f>
        <v>0</v>
      </c>
      <c r="D158" s="101">
        <v>0</v>
      </c>
      <c r="E158" s="102">
        <f t="shared" si="6"/>
        <v>0</v>
      </c>
      <c r="F158" s="103">
        <f t="shared" si="7"/>
        <v>0</v>
      </c>
      <c r="G158" s="104">
        <v>0</v>
      </c>
      <c r="IL158" s="50"/>
      <c r="IM158" s="50"/>
      <c r="IN158" s="50"/>
      <c r="IO158" s="50"/>
      <c r="IP158" s="50"/>
    </row>
    <row r="159" s="83" customFormat="1" ht="15" customHeight="1" spans="1:250">
      <c r="A159" s="105">
        <v>2012501</v>
      </c>
      <c r="B159" s="107" t="s">
        <v>63</v>
      </c>
      <c r="C159" s="111"/>
      <c r="D159" s="101">
        <v>0</v>
      </c>
      <c r="E159" s="102">
        <f t="shared" si="6"/>
        <v>0</v>
      </c>
      <c r="F159" s="103">
        <f t="shared" si="7"/>
        <v>0</v>
      </c>
      <c r="G159" s="104">
        <v>0</v>
      </c>
      <c r="IL159" s="50"/>
      <c r="IM159" s="50"/>
      <c r="IN159" s="50"/>
      <c r="IO159" s="50"/>
      <c r="IP159" s="50"/>
    </row>
    <row r="160" s="83" customFormat="1" ht="15" customHeight="1" spans="1:250">
      <c r="A160" s="105">
        <v>2012502</v>
      </c>
      <c r="B160" s="107" t="s">
        <v>64</v>
      </c>
      <c r="C160" s="111"/>
      <c r="D160" s="101">
        <v>0</v>
      </c>
      <c r="E160" s="102">
        <f t="shared" si="6"/>
        <v>0</v>
      </c>
      <c r="F160" s="103">
        <f t="shared" si="7"/>
        <v>0</v>
      </c>
      <c r="G160" s="104">
        <v>0</v>
      </c>
      <c r="IL160" s="50"/>
      <c r="IM160" s="50"/>
      <c r="IN160" s="50"/>
      <c r="IO160" s="50"/>
      <c r="IP160" s="50"/>
    </row>
    <row r="161" s="83" customFormat="1" ht="15" customHeight="1" spans="1:250">
      <c r="A161" s="105">
        <v>2012503</v>
      </c>
      <c r="B161" s="107" t="s">
        <v>65</v>
      </c>
      <c r="C161" s="111"/>
      <c r="D161" s="101">
        <v>0</v>
      </c>
      <c r="E161" s="102">
        <f t="shared" si="6"/>
        <v>0</v>
      </c>
      <c r="F161" s="103">
        <f t="shared" si="7"/>
        <v>0</v>
      </c>
      <c r="G161" s="104">
        <v>0</v>
      </c>
      <c r="IL161" s="50"/>
      <c r="IM161" s="50"/>
      <c r="IN161" s="50"/>
      <c r="IO161" s="50"/>
      <c r="IP161" s="50"/>
    </row>
    <row r="162" s="83" customFormat="1" ht="15" customHeight="1" spans="1:250">
      <c r="A162" s="105">
        <v>2012504</v>
      </c>
      <c r="B162" s="107" t="s">
        <v>159</v>
      </c>
      <c r="C162" s="111"/>
      <c r="D162" s="101">
        <v>0</v>
      </c>
      <c r="E162" s="102">
        <f t="shared" si="6"/>
        <v>0</v>
      </c>
      <c r="F162" s="103">
        <f t="shared" si="7"/>
        <v>0</v>
      </c>
      <c r="G162" s="104">
        <v>0</v>
      </c>
      <c r="IL162" s="50"/>
      <c r="IM162" s="50"/>
      <c r="IN162" s="50"/>
      <c r="IO162" s="50"/>
      <c r="IP162" s="50"/>
    </row>
    <row r="163" s="83" customFormat="1" ht="15" customHeight="1" spans="1:250">
      <c r="A163" s="105">
        <v>2012505</v>
      </c>
      <c r="B163" s="107" t="s">
        <v>160</v>
      </c>
      <c r="C163" s="111"/>
      <c r="D163" s="101">
        <v>0</v>
      </c>
      <c r="E163" s="102">
        <f t="shared" si="6"/>
        <v>0</v>
      </c>
      <c r="F163" s="103">
        <f t="shared" si="7"/>
        <v>0</v>
      </c>
      <c r="G163" s="104">
        <v>0</v>
      </c>
      <c r="IL163" s="50"/>
      <c r="IM163" s="50"/>
      <c r="IN163" s="50"/>
      <c r="IO163" s="50"/>
      <c r="IP163" s="50"/>
    </row>
    <row r="164" s="83" customFormat="1" ht="15" customHeight="1" spans="1:250">
      <c r="A164" s="105">
        <v>2012550</v>
      </c>
      <c r="B164" s="107" t="s">
        <v>72</v>
      </c>
      <c r="C164" s="111"/>
      <c r="D164" s="101">
        <v>0</v>
      </c>
      <c r="E164" s="102">
        <f t="shared" si="6"/>
        <v>0</v>
      </c>
      <c r="F164" s="103">
        <f t="shared" si="7"/>
        <v>0</v>
      </c>
      <c r="G164" s="104">
        <v>0</v>
      </c>
      <c r="IL164" s="50"/>
      <c r="IM164" s="50"/>
      <c r="IN164" s="50"/>
      <c r="IO164" s="50"/>
      <c r="IP164" s="50"/>
    </row>
    <row r="165" s="83" customFormat="1" ht="15" customHeight="1" spans="1:250">
      <c r="A165" s="105">
        <v>2012599</v>
      </c>
      <c r="B165" s="107" t="s">
        <v>161</v>
      </c>
      <c r="C165" s="111"/>
      <c r="D165" s="101">
        <v>0</v>
      </c>
      <c r="E165" s="102">
        <f t="shared" si="6"/>
        <v>0</v>
      </c>
      <c r="F165" s="103">
        <f t="shared" si="7"/>
        <v>0</v>
      </c>
      <c r="G165" s="104">
        <v>0</v>
      </c>
      <c r="IL165" s="50"/>
      <c r="IM165" s="50"/>
      <c r="IN165" s="50"/>
      <c r="IO165" s="50"/>
      <c r="IP165" s="50"/>
    </row>
    <row r="166" s="83" customFormat="1" ht="15" customHeight="1" spans="1:250">
      <c r="A166" s="105">
        <v>20126</v>
      </c>
      <c r="B166" s="106" t="s">
        <v>162</v>
      </c>
      <c r="C166" s="110">
        <f>SUM(C167:C171)</f>
        <v>80</v>
      </c>
      <c r="D166" s="101">
        <v>86</v>
      </c>
      <c r="E166" s="102">
        <f t="shared" si="6"/>
        <v>6</v>
      </c>
      <c r="F166" s="103">
        <f t="shared" si="7"/>
        <v>7.5</v>
      </c>
      <c r="G166" s="104">
        <v>86</v>
      </c>
      <c r="IL166" s="50"/>
      <c r="IM166" s="50"/>
      <c r="IN166" s="50"/>
      <c r="IO166" s="50"/>
      <c r="IP166" s="50"/>
    </row>
    <row r="167" s="83" customFormat="1" ht="15" customHeight="1" spans="1:250">
      <c r="A167" s="105">
        <v>2012601</v>
      </c>
      <c r="B167" s="107" t="s">
        <v>63</v>
      </c>
      <c r="C167" s="111">
        <v>70</v>
      </c>
      <c r="D167" s="101">
        <v>76</v>
      </c>
      <c r="E167" s="102">
        <f t="shared" si="6"/>
        <v>6</v>
      </c>
      <c r="F167" s="103">
        <f t="shared" si="7"/>
        <v>8.57142857142857</v>
      </c>
      <c r="G167" s="104">
        <v>76</v>
      </c>
      <c r="IL167" s="50"/>
      <c r="IM167" s="50"/>
      <c r="IN167" s="50"/>
      <c r="IO167" s="50"/>
      <c r="IP167" s="50"/>
    </row>
    <row r="168" s="83" customFormat="1" ht="15" customHeight="1" spans="1:250">
      <c r="A168" s="105">
        <v>2012602</v>
      </c>
      <c r="B168" s="107" t="s">
        <v>64</v>
      </c>
      <c r="C168" s="111">
        <v>10</v>
      </c>
      <c r="D168" s="101">
        <v>10</v>
      </c>
      <c r="E168" s="102">
        <f t="shared" si="6"/>
        <v>0</v>
      </c>
      <c r="F168" s="103">
        <f t="shared" si="7"/>
        <v>0</v>
      </c>
      <c r="G168" s="104">
        <v>10</v>
      </c>
      <c r="IL168" s="50"/>
      <c r="IM168" s="50"/>
      <c r="IN168" s="50"/>
      <c r="IO168" s="50"/>
      <c r="IP168" s="50"/>
    </row>
    <row r="169" s="83" customFormat="1" ht="15" customHeight="1" spans="1:250">
      <c r="A169" s="105">
        <v>2012603</v>
      </c>
      <c r="B169" s="107" t="s">
        <v>65</v>
      </c>
      <c r="C169" s="111"/>
      <c r="D169" s="101">
        <v>0</v>
      </c>
      <c r="E169" s="102">
        <f t="shared" si="6"/>
        <v>0</v>
      </c>
      <c r="F169" s="103">
        <f t="shared" si="7"/>
        <v>0</v>
      </c>
      <c r="G169" s="104">
        <v>0</v>
      </c>
      <c r="IL169" s="50"/>
      <c r="IM169" s="50"/>
      <c r="IN169" s="50"/>
      <c r="IO169" s="50"/>
      <c r="IP169" s="50"/>
    </row>
    <row r="170" s="83" customFormat="1" ht="15" customHeight="1" spans="1:250">
      <c r="A170" s="105">
        <v>2012604</v>
      </c>
      <c r="B170" s="107" t="s">
        <v>163</v>
      </c>
      <c r="C170" s="111"/>
      <c r="D170" s="101">
        <v>0</v>
      </c>
      <c r="E170" s="102">
        <f t="shared" si="6"/>
        <v>0</v>
      </c>
      <c r="F170" s="103">
        <f t="shared" si="7"/>
        <v>0</v>
      </c>
      <c r="G170" s="104">
        <v>0</v>
      </c>
      <c r="IL170" s="50"/>
      <c r="IM170" s="50"/>
      <c r="IN170" s="50"/>
      <c r="IO170" s="50"/>
      <c r="IP170" s="50"/>
    </row>
    <row r="171" s="83" customFormat="1" ht="15" customHeight="1" spans="1:250">
      <c r="A171" s="105">
        <v>2012699</v>
      </c>
      <c r="B171" s="107" t="s">
        <v>164</v>
      </c>
      <c r="C171" s="111"/>
      <c r="D171" s="101">
        <v>0</v>
      </c>
      <c r="E171" s="102">
        <f t="shared" si="6"/>
        <v>0</v>
      </c>
      <c r="F171" s="103">
        <f t="shared" si="7"/>
        <v>0</v>
      </c>
      <c r="G171" s="104">
        <v>0</v>
      </c>
      <c r="IL171" s="50"/>
      <c r="IM171" s="50"/>
      <c r="IN171" s="50"/>
      <c r="IO171" s="50"/>
      <c r="IP171" s="50"/>
    </row>
    <row r="172" s="83" customFormat="1" ht="15" customHeight="1" spans="1:250">
      <c r="A172" s="105">
        <v>20128</v>
      </c>
      <c r="B172" s="106" t="s">
        <v>165</v>
      </c>
      <c r="C172" s="110">
        <f>SUM(C173:C178)</f>
        <v>35</v>
      </c>
      <c r="D172" s="101">
        <v>43</v>
      </c>
      <c r="E172" s="102">
        <f t="shared" si="6"/>
        <v>8</v>
      </c>
      <c r="F172" s="103">
        <f t="shared" si="7"/>
        <v>22.8571428571429</v>
      </c>
      <c r="G172" s="104">
        <v>43</v>
      </c>
      <c r="IL172" s="50"/>
      <c r="IM172" s="50"/>
      <c r="IN172" s="50"/>
      <c r="IO172" s="50"/>
      <c r="IP172" s="50"/>
    </row>
    <row r="173" s="83" customFormat="1" ht="15" customHeight="1" spans="1:250">
      <c r="A173" s="105">
        <v>2012801</v>
      </c>
      <c r="B173" s="107" t="s">
        <v>63</v>
      </c>
      <c r="C173" s="111">
        <v>30</v>
      </c>
      <c r="D173" s="101">
        <v>38</v>
      </c>
      <c r="E173" s="102">
        <f t="shared" si="6"/>
        <v>8</v>
      </c>
      <c r="F173" s="103">
        <f t="shared" si="7"/>
        <v>26.6666666666667</v>
      </c>
      <c r="G173" s="104">
        <v>38</v>
      </c>
      <c r="IL173" s="50"/>
      <c r="IM173" s="50"/>
      <c r="IN173" s="50"/>
      <c r="IO173" s="50"/>
      <c r="IP173" s="50"/>
    </row>
    <row r="174" s="83" customFormat="1" ht="15" customHeight="1" spans="1:250">
      <c r="A174" s="105">
        <v>2012802</v>
      </c>
      <c r="B174" s="107" t="s">
        <v>64</v>
      </c>
      <c r="C174" s="111">
        <v>5</v>
      </c>
      <c r="D174" s="101">
        <v>5</v>
      </c>
      <c r="E174" s="102">
        <f t="shared" si="6"/>
        <v>0</v>
      </c>
      <c r="F174" s="103">
        <f t="shared" si="7"/>
        <v>0</v>
      </c>
      <c r="G174" s="104">
        <v>5</v>
      </c>
      <c r="IL174" s="50"/>
      <c r="IM174" s="50"/>
      <c r="IN174" s="50"/>
      <c r="IO174" s="50"/>
      <c r="IP174" s="50"/>
    </row>
    <row r="175" s="83" customFormat="1" ht="15" customHeight="1" spans="1:250">
      <c r="A175" s="105">
        <v>2012803</v>
      </c>
      <c r="B175" s="107" t="s">
        <v>65</v>
      </c>
      <c r="C175" s="111"/>
      <c r="D175" s="101">
        <v>0</v>
      </c>
      <c r="E175" s="102">
        <f t="shared" si="6"/>
        <v>0</v>
      </c>
      <c r="F175" s="103">
        <f t="shared" si="7"/>
        <v>0</v>
      </c>
      <c r="G175" s="104">
        <v>0</v>
      </c>
      <c r="IL175" s="50"/>
      <c r="IM175" s="50"/>
      <c r="IN175" s="50"/>
      <c r="IO175" s="50"/>
      <c r="IP175" s="50"/>
    </row>
    <row r="176" s="83" customFormat="1" ht="15" customHeight="1" spans="1:250">
      <c r="A176" s="105">
        <v>2012804</v>
      </c>
      <c r="B176" s="107" t="s">
        <v>77</v>
      </c>
      <c r="C176" s="111"/>
      <c r="D176" s="101">
        <v>0</v>
      </c>
      <c r="E176" s="102">
        <f t="shared" si="6"/>
        <v>0</v>
      </c>
      <c r="F176" s="103">
        <f t="shared" si="7"/>
        <v>0</v>
      </c>
      <c r="G176" s="104">
        <v>0</v>
      </c>
      <c r="IL176" s="50"/>
      <c r="IM176" s="50"/>
      <c r="IN176" s="50"/>
      <c r="IO176" s="50"/>
      <c r="IP176" s="50"/>
    </row>
    <row r="177" s="83" customFormat="1" ht="15" customHeight="1" spans="1:250">
      <c r="A177" s="105">
        <v>2012850</v>
      </c>
      <c r="B177" s="107" t="s">
        <v>72</v>
      </c>
      <c r="C177" s="111"/>
      <c r="D177" s="101">
        <v>0</v>
      </c>
      <c r="E177" s="102">
        <f t="shared" si="6"/>
        <v>0</v>
      </c>
      <c r="F177" s="103">
        <f t="shared" si="7"/>
        <v>0</v>
      </c>
      <c r="G177" s="104">
        <v>0</v>
      </c>
      <c r="IL177" s="50"/>
      <c r="IM177" s="50"/>
      <c r="IN177" s="50"/>
      <c r="IO177" s="50"/>
      <c r="IP177" s="50"/>
    </row>
    <row r="178" s="83" customFormat="1" ht="15" customHeight="1" spans="1:250">
      <c r="A178" s="105">
        <v>2012899</v>
      </c>
      <c r="B178" s="107" t="s">
        <v>166</v>
      </c>
      <c r="C178" s="111"/>
      <c r="D178" s="101">
        <v>0</v>
      </c>
      <c r="E178" s="102">
        <f t="shared" si="6"/>
        <v>0</v>
      </c>
      <c r="F178" s="103">
        <f t="shared" si="7"/>
        <v>0</v>
      </c>
      <c r="G178" s="104">
        <v>0</v>
      </c>
      <c r="IL178" s="50"/>
      <c r="IM178" s="50"/>
      <c r="IN178" s="50"/>
      <c r="IO178" s="50"/>
      <c r="IP178" s="50"/>
    </row>
    <row r="179" s="83" customFormat="1" ht="15" customHeight="1" spans="1:250">
      <c r="A179" s="105">
        <v>20129</v>
      </c>
      <c r="B179" s="106" t="s">
        <v>167</v>
      </c>
      <c r="C179" s="110">
        <f>SUM(C180:C185)</f>
        <v>145</v>
      </c>
      <c r="D179" s="101">
        <v>146</v>
      </c>
      <c r="E179" s="102">
        <f t="shared" si="6"/>
        <v>1</v>
      </c>
      <c r="F179" s="103">
        <f t="shared" si="7"/>
        <v>0.689655172413793</v>
      </c>
      <c r="G179" s="104">
        <v>146</v>
      </c>
      <c r="IL179" s="50"/>
      <c r="IM179" s="50"/>
      <c r="IN179" s="50"/>
      <c r="IO179" s="50"/>
      <c r="IP179" s="50"/>
    </row>
    <row r="180" s="83" customFormat="1" ht="15" customHeight="1" spans="1:250">
      <c r="A180" s="105">
        <v>2012901</v>
      </c>
      <c r="B180" s="107" t="s">
        <v>63</v>
      </c>
      <c r="C180" s="111">
        <v>109</v>
      </c>
      <c r="D180" s="101">
        <v>110</v>
      </c>
      <c r="E180" s="102">
        <f t="shared" si="6"/>
        <v>1</v>
      </c>
      <c r="F180" s="103">
        <f t="shared" si="7"/>
        <v>0.917431192660551</v>
      </c>
      <c r="G180" s="104">
        <v>110</v>
      </c>
      <c r="IL180" s="50"/>
      <c r="IM180" s="50"/>
      <c r="IN180" s="50"/>
      <c r="IO180" s="50"/>
      <c r="IP180" s="50"/>
    </row>
    <row r="181" s="83" customFormat="1" ht="15" customHeight="1" spans="1:250">
      <c r="A181" s="105">
        <v>2012902</v>
      </c>
      <c r="B181" s="107" t="s">
        <v>64</v>
      </c>
      <c r="C181" s="111">
        <v>20</v>
      </c>
      <c r="D181" s="101">
        <v>20</v>
      </c>
      <c r="E181" s="102">
        <f t="shared" si="6"/>
        <v>0</v>
      </c>
      <c r="F181" s="103">
        <f t="shared" si="7"/>
        <v>0</v>
      </c>
      <c r="G181" s="104">
        <v>20</v>
      </c>
      <c r="IL181" s="50"/>
      <c r="IM181" s="50"/>
      <c r="IN181" s="50"/>
      <c r="IO181" s="50"/>
      <c r="IP181" s="50"/>
    </row>
    <row r="182" s="83" customFormat="1" ht="15" customHeight="1" spans="1:250">
      <c r="A182" s="105">
        <v>2012903</v>
      </c>
      <c r="B182" s="107" t="s">
        <v>65</v>
      </c>
      <c r="C182" s="111"/>
      <c r="D182" s="101">
        <v>0</v>
      </c>
      <c r="E182" s="102">
        <f t="shared" si="6"/>
        <v>0</v>
      </c>
      <c r="F182" s="103">
        <f t="shared" si="7"/>
        <v>0</v>
      </c>
      <c r="G182" s="104">
        <v>0</v>
      </c>
      <c r="IL182" s="50"/>
      <c r="IM182" s="50"/>
      <c r="IN182" s="50"/>
      <c r="IO182" s="50"/>
      <c r="IP182" s="50"/>
    </row>
    <row r="183" s="83" customFormat="1" ht="15" customHeight="1" spans="1:250">
      <c r="A183" s="105">
        <v>2012906</v>
      </c>
      <c r="B183" s="107" t="s">
        <v>168</v>
      </c>
      <c r="C183" s="111"/>
      <c r="D183" s="101">
        <v>0</v>
      </c>
      <c r="E183" s="102">
        <f t="shared" si="6"/>
        <v>0</v>
      </c>
      <c r="F183" s="103">
        <f t="shared" si="7"/>
        <v>0</v>
      </c>
      <c r="G183" s="104">
        <v>0</v>
      </c>
      <c r="IL183" s="50"/>
      <c r="IM183" s="50"/>
      <c r="IN183" s="50"/>
      <c r="IO183" s="50"/>
      <c r="IP183" s="50"/>
    </row>
    <row r="184" s="83" customFormat="1" ht="15" customHeight="1" spans="1:250">
      <c r="A184" s="105">
        <v>2012950</v>
      </c>
      <c r="B184" s="107" t="s">
        <v>72</v>
      </c>
      <c r="C184" s="111">
        <v>16</v>
      </c>
      <c r="D184" s="101">
        <v>16</v>
      </c>
      <c r="E184" s="102">
        <f t="shared" si="6"/>
        <v>0</v>
      </c>
      <c r="F184" s="103">
        <f t="shared" si="7"/>
        <v>0</v>
      </c>
      <c r="G184" s="104">
        <v>16</v>
      </c>
      <c r="IL184" s="50"/>
      <c r="IM184" s="50"/>
      <c r="IN184" s="50"/>
      <c r="IO184" s="50"/>
      <c r="IP184" s="50"/>
    </row>
    <row r="185" s="83" customFormat="1" ht="15" customHeight="1" spans="1:250">
      <c r="A185" s="105">
        <v>2012999</v>
      </c>
      <c r="B185" s="107" t="s">
        <v>169</v>
      </c>
      <c r="C185" s="111"/>
      <c r="D185" s="101">
        <v>0</v>
      </c>
      <c r="E185" s="102">
        <f t="shared" si="6"/>
        <v>0</v>
      </c>
      <c r="F185" s="103">
        <f t="shared" si="7"/>
        <v>0</v>
      </c>
      <c r="G185" s="104">
        <v>0</v>
      </c>
      <c r="IL185" s="50"/>
      <c r="IM185" s="50"/>
      <c r="IN185" s="50"/>
      <c r="IO185" s="50"/>
      <c r="IP185" s="50"/>
    </row>
    <row r="186" s="83" customFormat="1" ht="15" customHeight="1" spans="1:250">
      <c r="A186" s="105">
        <v>20131</v>
      </c>
      <c r="B186" s="106" t="s">
        <v>170</v>
      </c>
      <c r="C186" s="110">
        <f>SUM(C187:C192)</f>
        <v>128</v>
      </c>
      <c r="D186" s="101">
        <v>116</v>
      </c>
      <c r="E186" s="102">
        <f t="shared" si="6"/>
        <v>-12</v>
      </c>
      <c r="F186" s="103">
        <f t="shared" si="7"/>
        <v>-9.375</v>
      </c>
      <c r="G186" s="104">
        <v>116</v>
      </c>
      <c r="IL186" s="50"/>
      <c r="IM186" s="50"/>
      <c r="IN186" s="50"/>
      <c r="IO186" s="50"/>
      <c r="IP186" s="50"/>
    </row>
    <row r="187" s="83" customFormat="1" ht="15" customHeight="1" spans="1:250">
      <c r="A187" s="105">
        <v>2013101</v>
      </c>
      <c r="B187" s="107" t="s">
        <v>63</v>
      </c>
      <c r="C187" s="111">
        <v>128</v>
      </c>
      <c r="D187" s="101">
        <v>116</v>
      </c>
      <c r="E187" s="102">
        <f t="shared" si="6"/>
        <v>-12</v>
      </c>
      <c r="F187" s="103">
        <f t="shared" si="7"/>
        <v>-9.375</v>
      </c>
      <c r="G187" s="104">
        <v>116</v>
      </c>
      <c r="IL187" s="50"/>
      <c r="IM187" s="50"/>
      <c r="IN187" s="50"/>
      <c r="IO187" s="50"/>
      <c r="IP187" s="50"/>
    </row>
    <row r="188" s="83" customFormat="1" ht="15" customHeight="1" spans="1:250">
      <c r="A188" s="105">
        <v>2013102</v>
      </c>
      <c r="B188" s="107" t="s">
        <v>64</v>
      </c>
      <c r="C188" s="111"/>
      <c r="D188" s="101">
        <v>0</v>
      </c>
      <c r="E188" s="102">
        <f t="shared" si="6"/>
        <v>0</v>
      </c>
      <c r="F188" s="103">
        <f t="shared" si="7"/>
        <v>0</v>
      </c>
      <c r="G188" s="104">
        <v>0</v>
      </c>
      <c r="IL188" s="50"/>
      <c r="IM188" s="50"/>
      <c r="IN188" s="50"/>
      <c r="IO188" s="50"/>
      <c r="IP188" s="50"/>
    </row>
    <row r="189" s="83" customFormat="1" ht="15" customHeight="1" spans="1:250">
      <c r="A189" s="105">
        <v>2013103</v>
      </c>
      <c r="B189" s="107" t="s">
        <v>65</v>
      </c>
      <c r="C189" s="111"/>
      <c r="D189" s="101">
        <v>0</v>
      </c>
      <c r="E189" s="102">
        <f t="shared" si="6"/>
        <v>0</v>
      </c>
      <c r="F189" s="103">
        <f t="shared" si="7"/>
        <v>0</v>
      </c>
      <c r="G189" s="104">
        <v>0</v>
      </c>
      <c r="IL189" s="50"/>
      <c r="IM189" s="50"/>
      <c r="IN189" s="50"/>
      <c r="IO189" s="50"/>
      <c r="IP189" s="50"/>
    </row>
    <row r="190" s="83" customFormat="1" ht="15" customHeight="1" spans="1:250">
      <c r="A190" s="105">
        <v>2013105</v>
      </c>
      <c r="B190" s="107" t="s">
        <v>171</v>
      </c>
      <c r="C190" s="111"/>
      <c r="D190" s="101">
        <v>0</v>
      </c>
      <c r="E190" s="102">
        <f t="shared" si="6"/>
        <v>0</v>
      </c>
      <c r="F190" s="103">
        <f t="shared" si="7"/>
        <v>0</v>
      </c>
      <c r="G190" s="104">
        <v>0</v>
      </c>
      <c r="IL190" s="50"/>
      <c r="IM190" s="50"/>
      <c r="IN190" s="50"/>
      <c r="IO190" s="50"/>
      <c r="IP190" s="50"/>
    </row>
    <row r="191" s="83" customFormat="1" ht="15" customHeight="1" spans="1:250">
      <c r="A191" s="105">
        <v>2013150</v>
      </c>
      <c r="B191" s="107" t="s">
        <v>72</v>
      </c>
      <c r="C191" s="111"/>
      <c r="D191" s="101">
        <v>0</v>
      </c>
      <c r="E191" s="102">
        <f t="shared" si="6"/>
        <v>0</v>
      </c>
      <c r="F191" s="103">
        <f t="shared" si="7"/>
        <v>0</v>
      </c>
      <c r="G191" s="104">
        <v>0</v>
      </c>
      <c r="IL191" s="50"/>
      <c r="IM191" s="50"/>
      <c r="IN191" s="50"/>
      <c r="IO191" s="50"/>
      <c r="IP191" s="50"/>
    </row>
    <row r="192" s="83" customFormat="1" ht="15" customHeight="1" spans="1:250">
      <c r="A192" s="105">
        <v>2013199</v>
      </c>
      <c r="B192" s="107" t="s">
        <v>172</v>
      </c>
      <c r="C192" s="111"/>
      <c r="D192" s="101">
        <v>0</v>
      </c>
      <c r="E192" s="102">
        <f t="shared" si="6"/>
        <v>0</v>
      </c>
      <c r="F192" s="103">
        <f t="shared" si="7"/>
        <v>0</v>
      </c>
      <c r="G192" s="104">
        <v>0</v>
      </c>
      <c r="IL192" s="50"/>
      <c r="IM192" s="50"/>
      <c r="IN192" s="50"/>
      <c r="IO192" s="50"/>
      <c r="IP192" s="50"/>
    </row>
    <row r="193" s="83" customFormat="1" ht="15" customHeight="1" spans="1:250">
      <c r="A193" s="105">
        <v>20132</v>
      </c>
      <c r="B193" s="106" t="s">
        <v>173</v>
      </c>
      <c r="C193" s="110">
        <f>SUM(C194:C199)</f>
        <v>458</v>
      </c>
      <c r="D193" s="101">
        <v>224</v>
      </c>
      <c r="E193" s="102">
        <f t="shared" si="6"/>
        <v>-234</v>
      </c>
      <c r="F193" s="103">
        <f t="shared" si="7"/>
        <v>-51.0917030567686</v>
      </c>
      <c r="G193" s="104">
        <v>224</v>
      </c>
      <c r="IL193" s="50"/>
      <c r="IM193" s="50"/>
      <c r="IN193" s="50"/>
      <c r="IO193" s="50"/>
      <c r="IP193" s="50"/>
    </row>
    <row r="194" s="83" customFormat="1" ht="15" customHeight="1" spans="1:250">
      <c r="A194" s="105">
        <v>2013201</v>
      </c>
      <c r="B194" s="107" t="s">
        <v>63</v>
      </c>
      <c r="C194" s="111">
        <v>178</v>
      </c>
      <c r="D194" s="101">
        <v>165</v>
      </c>
      <c r="E194" s="102">
        <f t="shared" si="6"/>
        <v>-13</v>
      </c>
      <c r="F194" s="103">
        <f t="shared" si="7"/>
        <v>-7.30337078651685</v>
      </c>
      <c r="G194" s="104">
        <v>165</v>
      </c>
      <c r="IL194" s="50"/>
      <c r="IM194" s="50"/>
      <c r="IN194" s="50"/>
      <c r="IO194" s="50"/>
      <c r="IP194" s="50"/>
    </row>
    <row r="195" s="83" customFormat="1" ht="15" customHeight="1" spans="1:250">
      <c r="A195" s="105">
        <v>2013202</v>
      </c>
      <c r="B195" s="107" t="s">
        <v>64</v>
      </c>
      <c r="C195" s="111">
        <v>216</v>
      </c>
      <c r="D195" s="101">
        <v>59</v>
      </c>
      <c r="E195" s="102">
        <f t="shared" si="6"/>
        <v>-157</v>
      </c>
      <c r="F195" s="103">
        <f t="shared" si="7"/>
        <v>-72.6851851851852</v>
      </c>
      <c r="G195" s="104">
        <v>59</v>
      </c>
      <c r="IL195" s="50"/>
      <c r="IM195" s="50"/>
      <c r="IN195" s="50"/>
      <c r="IO195" s="50"/>
      <c r="IP195" s="50"/>
    </row>
    <row r="196" s="83" customFormat="1" ht="15" customHeight="1" spans="1:250">
      <c r="A196" s="105">
        <v>2013203</v>
      </c>
      <c r="B196" s="107" t="s">
        <v>65</v>
      </c>
      <c r="C196" s="111"/>
      <c r="D196" s="101">
        <v>0</v>
      </c>
      <c r="E196" s="102">
        <f t="shared" si="6"/>
        <v>0</v>
      </c>
      <c r="F196" s="103">
        <f t="shared" si="7"/>
        <v>0</v>
      </c>
      <c r="G196" s="104">
        <v>0</v>
      </c>
      <c r="IL196" s="50"/>
      <c r="IM196" s="50"/>
      <c r="IN196" s="50"/>
      <c r="IO196" s="50"/>
      <c r="IP196" s="50"/>
    </row>
    <row r="197" s="83" customFormat="1" ht="15" customHeight="1" spans="1:250">
      <c r="A197" s="105">
        <v>2013204</v>
      </c>
      <c r="B197" s="107" t="s">
        <v>174</v>
      </c>
      <c r="C197" s="111">
        <v>64</v>
      </c>
      <c r="D197" s="101">
        <v>0</v>
      </c>
      <c r="E197" s="102">
        <f t="shared" ref="E197:E260" si="8">D197-C197</f>
        <v>-64</v>
      </c>
      <c r="F197" s="103"/>
      <c r="G197" s="104">
        <v>0</v>
      </c>
      <c r="IL197" s="50"/>
      <c r="IM197" s="50"/>
      <c r="IN197" s="50"/>
      <c r="IO197" s="50"/>
      <c r="IP197" s="50"/>
    </row>
    <row r="198" s="83" customFormat="1" ht="15" customHeight="1" spans="1:250">
      <c r="A198" s="105">
        <v>2013250</v>
      </c>
      <c r="B198" s="107" t="s">
        <v>72</v>
      </c>
      <c r="C198" s="111"/>
      <c r="D198" s="101">
        <v>0</v>
      </c>
      <c r="E198" s="102">
        <f t="shared" si="8"/>
        <v>0</v>
      </c>
      <c r="F198" s="103">
        <f t="shared" ref="F198:F209" si="9">IF(C198=0,,E198/C198*100)</f>
        <v>0</v>
      </c>
      <c r="G198" s="104">
        <v>0</v>
      </c>
      <c r="IL198" s="50"/>
      <c r="IM198" s="50"/>
      <c r="IN198" s="50"/>
      <c r="IO198" s="50"/>
      <c r="IP198" s="50"/>
    </row>
    <row r="199" s="83" customFormat="1" ht="15" customHeight="1" spans="1:250">
      <c r="A199" s="105">
        <v>2013299</v>
      </c>
      <c r="B199" s="107" t="s">
        <v>175</v>
      </c>
      <c r="C199" s="111"/>
      <c r="D199" s="101">
        <v>0</v>
      </c>
      <c r="E199" s="102">
        <f t="shared" si="8"/>
        <v>0</v>
      </c>
      <c r="F199" s="103">
        <f t="shared" si="9"/>
        <v>0</v>
      </c>
      <c r="G199" s="104">
        <v>0</v>
      </c>
      <c r="IL199" s="50"/>
      <c r="IM199" s="50"/>
      <c r="IN199" s="50"/>
      <c r="IO199" s="50"/>
      <c r="IP199" s="50"/>
    </row>
    <row r="200" s="83" customFormat="1" ht="15" customHeight="1" spans="1:250">
      <c r="A200" s="105">
        <v>20133</v>
      </c>
      <c r="B200" s="106" t="s">
        <v>176</v>
      </c>
      <c r="C200" s="110">
        <f>SUM(C201:C205)</f>
        <v>150</v>
      </c>
      <c r="D200" s="101">
        <v>155</v>
      </c>
      <c r="E200" s="102">
        <f t="shared" si="8"/>
        <v>5</v>
      </c>
      <c r="F200" s="103">
        <f t="shared" si="9"/>
        <v>3.33333333333333</v>
      </c>
      <c r="G200" s="104">
        <v>155</v>
      </c>
      <c r="IL200" s="50"/>
      <c r="IM200" s="50"/>
      <c r="IN200" s="50"/>
      <c r="IO200" s="50"/>
      <c r="IP200" s="50"/>
    </row>
    <row r="201" s="83" customFormat="1" ht="15" customHeight="1" spans="1:250">
      <c r="A201" s="105">
        <v>2013301</v>
      </c>
      <c r="B201" s="107" t="s">
        <v>63</v>
      </c>
      <c r="C201" s="111">
        <v>134</v>
      </c>
      <c r="D201" s="101">
        <v>155</v>
      </c>
      <c r="E201" s="102">
        <f t="shared" si="8"/>
        <v>21</v>
      </c>
      <c r="F201" s="103">
        <f t="shared" si="9"/>
        <v>15.6716417910448</v>
      </c>
      <c r="G201" s="104">
        <v>155</v>
      </c>
      <c r="IL201" s="50"/>
      <c r="IM201" s="50"/>
      <c r="IN201" s="50"/>
      <c r="IO201" s="50"/>
      <c r="IP201" s="50"/>
    </row>
    <row r="202" s="83" customFormat="1" ht="15" customHeight="1" spans="1:250">
      <c r="A202" s="105">
        <v>2013302</v>
      </c>
      <c r="B202" s="107" t="s">
        <v>64</v>
      </c>
      <c r="C202" s="111"/>
      <c r="D202" s="101">
        <v>0</v>
      </c>
      <c r="E202" s="102">
        <f t="shared" si="8"/>
        <v>0</v>
      </c>
      <c r="F202" s="103">
        <f t="shared" si="9"/>
        <v>0</v>
      </c>
      <c r="G202" s="104">
        <v>0</v>
      </c>
      <c r="IL202" s="50"/>
      <c r="IM202" s="50"/>
      <c r="IN202" s="50"/>
      <c r="IO202" s="50"/>
      <c r="IP202" s="50"/>
    </row>
    <row r="203" s="83" customFormat="1" ht="15" customHeight="1" spans="1:250">
      <c r="A203" s="105">
        <v>2013303</v>
      </c>
      <c r="B203" s="107" t="s">
        <v>65</v>
      </c>
      <c r="C203" s="111"/>
      <c r="D203" s="101">
        <v>0</v>
      </c>
      <c r="E203" s="102">
        <f t="shared" si="8"/>
        <v>0</v>
      </c>
      <c r="F203" s="103">
        <f t="shared" si="9"/>
        <v>0</v>
      </c>
      <c r="G203" s="104">
        <v>0</v>
      </c>
      <c r="IL203" s="50"/>
      <c r="IM203" s="50"/>
      <c r="IN203" s="50"/>
      <c r="IO203" s="50"/>
      <c r="IP203" s="50"/>
    </row>
    <row r="204" s="83" customFormat="1" ht="15" customHeight="1" spans="1:250">
      <c r="A204" s="105">
        <v>2013350</v>
      </c>
      <c r="B204" s="107" t="s">
        <v>72</v>
      </c>
      <c r="C204" s="111"/>
      <c r="D204" s="101">
        <v>0</v>
      </c>
      <c r="E204" s="102">
        <f t="shared" si="8"/>
        <v>0</v>
      </c>
      <c r="F204" s="103">
        <f t="shared" si="9"/>
        <v>0</v>
      </c>
      <c r="G204" s="104">
        <v>0</v>
      </c>
      <c r="IL204" s="50"/>
      <c r="IM204" s="50"/>
      <c r="IN204" s="50"/>
      <c r="IO204" s="50"/>
      <c r="IP204" s="50"/>
    </row>
    <row r="205" s="83" customFormat="1" ht="15" customHeight="1" spans="1:250">
      <c r="A205" s="105">
        <v>2013399</v>
      </c>
      <c r="B205" s="107" t="s">
        <v>177</v>
      </c>
      <c r="C205" s="111">
        <v>16</v>
      </c>
      <c r="D205" s="101">
        <v>0</v>
      </c>
      <c r="E205" s="102">
        <f t="shared" si="8"/>
        <v>-16</v>
      </c>
      <c r="F205" s="103">
        <f t="shared" si="9"/>
        <v>-100</v>
      </c>
      <c r="G205" s="104">
        <v>0</v>
      </c>
      <c r="IL205" s="50"/>
      <c r="IM205" s="50"/>
      <c r="IN205" s="50"/>
      <c r="IO205" s="50"/>
      <c r="IP205" s="50"/>
    </row>
    <row r="206" s="83" customFormat="1" ht="15" customHeight="1" spans="1:250">
      <c r="A206" s="105">
        <v>20134</v>
      </c>
      <c r="B206" s="106" t="s">
        <v>178</v>
      </c>
      <c r="C206" s="110">
        <f>SUM(C207:C213)</f>
        <v>64</v>
      </c>
      <c r="D206" s="101">
        <v>65</v>
      </c>
      <c r="E206" s="102">
        <f t="shared" si="8"/>
        <v>1</v>
      </c>
      <c r="F206" s="103">
        <f t="shared" si="9"/>
        <v>1.5625</v>
      </c>
      <c r="G206" s="104">
        <v>65</v>
      </c>
      <c r="IL206" s="50"/>
      <c r="IM206" s="50"/>
      <c r="IN206" s="50"/>
      <c r="IO206" s="50"/>
      <c r="IP206" s="50"/>
    </row>
    <row r="207" s="83" customFormat="1" ht="15" customHeight="1" spans="1:250">
      <c r="A207" s="105">
        <v>2013401</v>
      </c>
      <c r="B207" s="107" t="s">
        <v>63</v>
      </c>
      <c r="C207" s="111">
        <v>55</v>
      </c>
      <c r="D207" s="101">
        <v>56</v>
      </c>
      <c r="E207" s="102">
        <f t="shared" si="8"/>
        <v>1</v>
      </c>
      <c r="F207" s="103">
        <f t="shared" si="9"/>
        <v>1.81818181818182</v>
      </c>
      <c r="G207" s="104">
        <v>56</v>
      </c>
      <c r="IL207" s="50"/>
      <c r="IM207" s="50"/>
      <c r="IN207" s="50"/>
      <c r="IO207" s="50"/>
      <c r="IP207" s="50"/>
    </row>
    <row r="208" s="83" customFormat="1" ht="15" customHeight="1" spans="1:250">
      <c r="A208" s="105">
        <v>2013402</v>
      </c>
      <c r="B208" s="107" t="s">
        <v>64</v>
      </c>
      <c r="C208" s="111">
        <v>9</v>
      </c>
      <c r="D208" s="101">
        <v>8</v>
      </c>
      <c r="E208" s="102">
        <f t="shared" si="8"/>
        <v>-1</v>
      </c>
      <c r="F208" s="103">
        <f t="shared" si="9"/>
        <v>-11.1111111111111</v>
      </c>
      <c r="G208" s="104">
        <v>8</v>
      </c>
      <c r="IL208" s="50"/>
      <c r="IM208" s="50"/>
      <c r="IN208" s="50"/>
      <c r="IO208" s="50"/>
      <c r="IP208" s="50"/>
    </row>
    <row r="209" s="83" customFormat="1" ht="15" customHeight="1" spans="1:250">
      <c r="A209" s="105">
        <v>2013403</v>
      </c>
      <c r="B209" s="107" t="s">
        <v>65</v>
      </c>
      <c r="C209" s="111"/>
      <c r="D209" s="101">
        <v>0</v>
      </c>
      <c r="E209" s="102">
        <f t="shared" si="8"/>
        <v>0</v>
      </c>
      <c r="F209" s="103">
        <f t="shared" si="9"/>
        <v>0</v>
      </c>
      <c r="G209" s="104">
        <v>0</v>
      </c>
      <c r="IL209" s="50"/>
      <c r="IM209" s="50"/>
      <c r="IN209" s="50"/>
      <c r="IO209" s="50"/>
      <c r="IP209" s="50"/>
    </row>
    <row r="210" s="83" customFormat="1" ht="15" customHeight="1" spans="1:250">
      <c r="A210" s="105">
        <v>2013404</v>
      </c>
      <c r="B210" s="107" t="s">
        <v>179</v>
      </c>
      <c r="C210" s="111"/>
      <c r="D210" s="101">
        <v>0</v>
      </c>
      <c r="E210" s="102">
        <f t="shared" si="8"/>
        <v>0</v>
      </c>
      <c r="F210" s="103"/>
      <c r="G210" s="104">
        <v>0</v>
      </c>
      <c r="IL210" s="50"/>
      <c r="IM210" s="50"/>
      <c r="IN210" s="50"/>
      <c r="IO210" s="50"/>
      <c r="IP210" s="50"/>
    </row>
    <row r="211" s="83" customFormat="1" ht="15" customHeight="1" spans="1:250">
      <c r="A211" s="105">
        <v>2013405</v>
      </c>
      <c r="B211" s="107" t="s">
        <v>180</v>
      </c>
      <c r="C211" s="111"/>
      <c r="D211" s="101">
        <v>1</v>
      </c>
      <c r="E211" s="102">
        <f t="shared" si="8"/>
        <v>1</v>
      </c>
      <c r="F211" s="103"/>
      <c r="G211" s="104">
        <v>1</v>
      </c>
      <c r="IL211" s="50"/>
      <c r="IM211" s="50"/>
      <c r="IN211" s="50"/>
      <c r="IO211" s="50"/>
      <c r="IP211" s="50"/>
    </row>
    <row r="212" s="83" customFormat="1" ht="15" customHeight="1" spans="1:250">
      <c r="A212" s="105">
        <v>2013450</v>
      </c>
      <c r="B212" s="107" t="s">
        <v>72</v>
      </c>
      <c r="C212" s="111"/>
      <c r="D212" s="101">
        <v>0</v>
      </c>
      <c r="E212" s="102">
        <f t="shared" si="8"/>
        <v>0</v>
      </c>
      <c r="F212" s="103">
        <f t="shared" ref="F212:F275" si="10">IF(C212=0,,E212/C212*100)</f>
        <v>0</v>
      </c>
      <c r="G212" s="104">
        <v>0</v>
      </c>
      <c r="IL212" s="50"/>
      <c r="IM212" s="50"/>
      <c r="IN212" s="50"/>
      <c r="IO212" s="50"/>
      <c r="IP212" s="50"/>
    </row>
    <row r="213" s="83" customFormat="1" ht="15" customHeight="1" spans="1:250">
      <c r="A213" s="105">
        <v>2013499</v>
      </c>
      <c r="B213" s="107" t="s">
        <v>181</v>
      </c>
      <c r="C213" s="111"/>
      <c r="D213" s="101">
        <v>0</v>
      </c>
      <c r="E213" s="102">
        <f t="shared" si="8"/>
        <v>0</v>
      </c>
      <c r="F213" s="103">
        <f t="shared" si="10"/>
        <v>0</v>
      </c>
      <c r="G213" s="104">
        <v>0</v>
      </c>
      <c r="IL213" s="50"/>
      <c r="IM213" s="50"/>
      <c r="IN213" s="50"/>
      <c r="IO213" s="50"/>
      <c r="IP213" s="50"/>
    </row>
    <row r="214" s="83" customFormat="1" ht="15" customHeight="1" spans="1:250">
      <c r="A214" s="105">
        <v>20135</v>
      </c>
      <c r="B214" s="106" t="s">
        <v>182</v>
      </c>
      <c r="C214" s="110">
        <f>SUM(C215:C219)</f>
        <v>0</v>
      </c>
      <c r="D214" s="101">
        <v>0</v>
      </c>
      <c r="E214" s="102">
        <f t="shared" si="8"/>
        <v>0</v>
      </c>
      <c r="F214" s="103">
        <f t="shared" si="10"/>
        <v>0</v>
      </c>
      <c r="G214" s="104">
        <v>0</v>
      </c>
      <c r="IL214" s="50"/>
      <c r="IM214" s="50"/>
      <c r="IN214" s="50"/>
      <c r="IO214" s="50"/>
      <c r="IP214" s="50"/>
    </row>
    <row r="215" s="83" customFormat="1" ht="15" customHeight="1" spans="1:250">
      <c r="A215" s="105">
        <v>2013501</v>
      </c>
      <c r="B215" s="107" t="s">
        <v>63</v>
      </c>
      <c r="C215" s="111"/>
      <c r="D215" s="101">
        <v>0</v>
      </c>
      <c r="E215" s="102">
        <f t="shared" si="8"/>
        <v>0</v>
      </c>
      <c r="F215" s="103">
        <f t="shared" si="10"/>
        <v>0</v>
      </c>
      <c r="G215" s="104">
        <v>0</v>
      </c>
      <c r="IL215" s="50"/>
      <c r="IM215" s="50"/>
      <c r="IN215" s="50"/>
      <c r="IO215" s="50"/>
      <c r="IP215" s="50"/>
    </row>
    <row r="216" s="83" customFormat="1" ht="15" customHeight="1" spans="1:250">
      <c r="A216" s="105">
        <v>2013502</v>
      </c>
      <c r="B216" s="107" t="s">
        <v>64</v>
      </c>
      <c r="C216" s="111"/>
      <c r="D216" s="101">
        <v>0</v>
      </c>
      <c r="E216" s="102">
        <f t="shared" si="8"/>
        <v>0</v>
      </c>
      <c r="F216" s="103">
        <f t="shared" si="10"/>
        <v>0</v>
      </c>
      <c r="G216" s="104">
        <v>0</v>
      </c>
      <c r="IL216" s="50"/>
      <c r="IM216" s="50"/>
      <c r="IN216" s="50"/>
      <c r="IO216" s="50"/>
      <c r="IP216" s="50"/>
    </row>
    <row r="217" s="83" customFormat="1" ht="15" customHeight="1" spans="1:250">
      <c r="A217" s="105">
        <v>2013503</v>
      </c>
      <c r="B217" s="107" t="s">
        <v>65</v>
      </c>
      <c r="C217" s="111"/>
      <c r="D217" s="101">
        <v>0</v>
      </c>
      <c r="E217" s="102">
        <f t="shared" si="8"/>
        <v>0</v>
      </c>
      <c r="F217" s="103">
        <f t="shared" si="10"/>
        <v>0</v>
      </c>
      <c r="G217" s="104">
        <v>0</v>
      </c>
      <c r="IL217" s="50"/>
      <c r="IM217" s="50"/>
      <c r="IN217" s="50"/>
      <c r="IO217" s="50"/>
      <c r="IP217" s="50"/>
    </row>
    <row r="218" s="83" customFormat="1" ht="15" customHeight="1" spans="1:250">
      <c r="A218" s="105">
        <v>2013550</v>
      </c>
      <c r="B218" s="107" t="s">
        <v>72</v>
      </c>
      <c r="C218" s="111"/>
      <c r="D218" s="101">
        <v>0</v>
      </c>
      <c r="E218" s="102">
        <f t="shared" si="8"/>
        <v>0</v>
      </c>
      <c r="F218" s="103">
        <f t="shared" si="10"/>
        <v>0</v>
      </c>
      <c r="G218" s="104">
        <v>0</v>
      </c>
      <c r="IL218" s="50"/>
      <c r="IM218" s="50"/>
      <c r="IN218" s="50"/>
      <c r="IO218" s="50"/>
      <c r="IP218" s="50"/>
    </row>
    <row r="219" s="83" customFormat="1" ht="15" customHeight="1" spans="1:250">
      <c r="A219" s="105">
        <v>2013599</v>
      </c>
      <c r="B219" s="107" t="s">
        <v>183</v>
      </c>
      <c r="C219" s="111"/>
      <c r="D219" s="101">
        <v>0</v>
      </c>
      <c r="E219" s="102">
        <f t="shared" si="8"/>
        <v>0</v>
      </c>
      <c r="F219" s="103">
        <f t="shared" si="10"/>
        <v>0</v>
      </c>
      <c r="G219" s="104">
        <v>0</v>
      </c>
      <c r="IL219" s="50"/>
      <c r="IM219" s="50"/>
      <c r="IN219" s="50"/>
      <c r="IO219" s="50"/>
      <c r="IP219" s="50"/>
    </row>
    <row r="220" s="83" customFormat="1" ht="15" customHeight="1" spans="1:250">
      <c r="A220" s="105">
        <v>20136</v>
      </c>
      <c r="B220" s="106" t="s">
        <v>184</v>
      </c>
      <c r="C220" s="110">
        <f>SUM(C221:C225)</f>
        <v>724</v>
      </c>
      <c r="D220" s="101">
        <v>781</v>
      </c>
      <c r="E220" s="102">
        <f t="shared" si="8"/>
        <v>57</v>
      </c>
      <c r="F220" s="103">
        <f t="shared" si="10"/>
        <v>7.87292817679558</v>
      </c>
      <c r="G220" s="104">
        <v>781</v>
      </c>
      <c r="IL220" s="50"/>
      <c r="IM220" s="50"/>
      <c r="IN220" s="50"/>
      <c r="IO220" s="50"/>
      <c r="IP220" s="50"/>
    </row>
    <row r="221" s="83" customFormat="1" ht="15" customHeight="1" spans="1:250">
      <c r="A221" s="105">
        <v>2013601</v>
      </c>
      <c r="B221" s="107" t="s">
        <v>63</v>
      </c>
      <c r="C221" s="111">
        <v>330</v>
      </c>
      <c r="D221" s="101">
        <v>377</v>
      </c>
      <c r="E221" s="102">
        <f t="shared" si="8"/>
        <v>47</v>
      </c>
      <c r="F221" s="103">
        <f t="shared" si="10"/>
        <v>14.2424242424242</v>
      </c>
      <c r="G221" s="104">
        <v>377</v>
      </c>
      <c r="IL221" s="50"/>
      <c r="IM221" s="50"/>
      <c r="IN221" s="50"/>
      <c r="IO221" s="50"/>
      <c r="IP221" s="50"/>
    </row>
    <row r="222" s="83" customFormat="1" ht="15" customHeight="1" spans="1:250">
      <c r="A222" s="105">
        <v>2013602</v>
      </c>
      <c r="B222" s="107" t="s">
        <v>64</v>
      </c>
      <c r="C222" s="111">
        <v>268</v>
      </c>
      <c r="D222" s="101">
        <v>318</v>
      </c>
      <c r="E222" s="102">
        <f t="shared" si="8"/>
        <v>50</v>
      </c>
      <c r="F222" s="103">
        <f t="shared" si="10"/>
        <v>18.6567164179104</v>
      </c>
      <c r="G222" s="104">
        <v>318</v>
      </c>
      <c r="IL222" s="50"/>
      <c r="IM222" s="50"/>
      <c r="IN222" s="50"/>
      <c r="IO222" s="50"/>
      <c r="IP222" s="50"/>
    </row>
    <row r="223" s="83" customFormat="1" ht="15" customHeight="1" spans="1:250">
      <c r="A223" s="105">
        <v>2013603</v>
      </c>
      <c r="B223" s="107" t="s">
        <v>65</v>
      </c>
      <c r="C223" s="111"/>
      <c r="D223" s="101">
        <v>0</v>
      </c>
      <c r="E223" s="102">
        <f t="shared" si="8"/>
        <v>0</v>
      </c>
      <c r="F223" s="103">
        <f t="shared" si="10"/>
        <v>0</v>
      </c>
      <c r="G223" s="104">
        <v>0</v>
      </c>
      <c r="IL223" s="50"/>
      <c r="IM223" s="50"/>
      <c r="IN223" s="50"/>
      <c r="IO223" s="50"/>
      <c r="IP223" s="50"/>
    </row>
    <row r="224" s="83" customFormat="1" ht="15" customHeight="1" spans="1:250">
      <c r="A224" s="105">
        <v>2013650</v>
      </c>
      <c r="B224" s="107" t="s">
        <v>72</v>
      </c>
      <c r="C224" s="111">
        <v>114</v>
      </c>
      <c r="D224" s="101">
        <v>86</v>
      </c>
      <c r="E224" s="102">
        <f t="shared" si="8"/>
        <v>-28</v>
      </c>
      <c r="F224" s="103">
        <f t="shared" si="10"/>
        <v>-24.5614035087719</v>
      </c>
      <c r="G224" s="104">
        <v>86</v>
      </c>
      <c r="IL224" s="50"/>
      <c r="IM224" s="50"/>
      <c r="IN224" s="50"/>
      <c r="IO224" s="50"/>
      <c r="IP224" s="50"/>
    </row>
    <row r="225" s="83" customFormat="1" ht="15" customHeight="1" spans="1:250">
      <c r="A225" s="105">
        <v>2013699</v>
      </c>
      <c r="B225" s="107" t="s">
        <v>185</v>
      </c>
      <c r="C225" s="111">
        <v>12</v>
      </c>
      <c r="D225" s="101">
        <v>0</v>
      </c>
      <c r="E225" s="102">
        <f t="shared" si="8"/>
        <v>-12</v>
      </c>
      <c r="F225" s="103">
        <f t="shared" si="10"/>
        <v>-100</v>
      </c>
      <c r="G225" s="104">
        <v>0</v>
      </c>
      <c r="IL225" s="50"/>
      <c r="IM225" s="50"/>
      <c r="IN225" s="50"/>
      <c r="IO225" s="50"/>
      <c r="IP225" s="50"/>
    </row>
    <row r="226" s="83" customFormat="1" ht="15" customHeight="1" spans="1:250">
      <c r="A226" s="105">
        <v>20137</v>
      </c>
      <c r="B226" s="106" t="s">
        <v>186</v>
      </c>
      <c r="C226" s="108">
        <f>SUM(C227:C231)</f>
        <v>0</v>
      </c>
      <c r="D226" s="101">
        <v>0</v>
      </c>
      <c r="E226" s="102">
        <f t="shared" si="8"/>
        <v>0</v>
      </c>
      <c r="F226" s="103">
        <f t="shared" si="10"/>
        <v>0</v>
      </c>
      <c r="G226" s="104">
        <v>0</v>
      </c>
      <c r="IL226" s="50"/>
      <c r="IM226" s="50"/>
      <c r="IN226" s="50"/>
      <c r="IO226" s="50"/>
      <c r="IP226" s="50"/>
    </row>
    <row r="227" s="83" customFormat="1" ht="15" customHeight="1" spans="1:250">
      <c r="A227" s="105">
        <v>2013701</v>
      </c>
      <c r="B227" s="107" t="s">
        <v>63</v>
      </c>
      <c r="C227" s="111"/>
      <c r="D227" s="101">
        <v>0</v>
      </c>
      <c r="E227" s="102">
        <f t="shared" si="8"/>
        <v>0</v>
      </c>
      <c r="F227" s="103">
        <f t="shared" si="10"/>
        <v>0</v>
      </c>
      <c r="G227" s="104">
        <v>0</v>
      </c>
      <c r="IL227" s="50"/>
      <c r="IM227" s="50"/>
      <c r="IN227" s="50"/>
      <c r="IO227" s="50"/>
      <c r="IP227" s="50"/>
    </row>
    <row r="228" s="83" customFormat="1" ht="15" customHeight="1" spans="1:250">
      <c r="A228" s="105">
        <v>2013702</v>
      </c>
      <c r="B228" s="107" t="s">
        <v>64</v>
      </c>
      <c r="C228" s="111"/>
      <c r="D228" s="101">
        <v>0</v>
      </c>
      <c r="E228" s="102">
        <f t="shared" si="8"/>
        <v>0</v>
      </c>
      <c r="F228" s="103">
        <f t="shared" si="10"/>
        <v>0</v>
      </c>
      <c r="G228" s="104">
        <v>0</v>
      </c>
      <c r="IL228" s="50"/>
      <c r="IM228" s="50"/>
      <c r="IN228" s="50"/>
      <c r="IO228" s="50"/>
      <c r="IP228" s="50"/>
    </row>
    <row r="229" s="83" customFormat="1" ht="15" customHeight="1" spans="1:250">
      <c r="A229" s="105">
        <v>2013703</v>
      </c>
      <c r="B229" s="107" t="s">
        <v>65</v>
      </c>
      <c r="C229" s="111"/>
      <c r="D229" s="101">
        <v>0</v>
      </c>
      <c r="E229" s="102">
        <f t="shared" si="8"/>
        <v>0</v>
      </c>
      <c r="F229" s="103">
        <f t="shared" si="10"/>
        <v>0</v>
      </c>
      <c r="G229" s="104">
        <v>0</v>
      </c>
      <c r="IL229" s="50"/>
      <c r="IM229" s="50"/>
      <c r="IN229" s="50"/>
      <c r="IO229" s="50"/>
      <c r="IP229" s="50"/>
    </row>
    <row r="230" s="83" customFormat="1" ht="15" customHeight="1" spans="1:250">
      <c r="A230" s="105">
        <v>2013750</v>
      </c>
      <c r="B230" s="107" t="s">
        <v>72</v>
      </c>
      <c r="C230" s="111"/>
      <c r="D230" s="101">
        <v>0</v>
      </c>
      <c r="E230" s="102">
        <f t="shared" si="8"/>
        <v>0</v>
      </c>
      <c r="F230" s="103">
        <f t="shared" si="10"/>
        <v>0</v>
      </c>
      <c r="G230" s="104">
        <v>0</v>
      </c>
      <c r="IL230" s="50"/>
      <c r="IM230" s="50"/>
      <c r="IN230" s="50"/>
      <c r="IO230" s="50"/>
      <c r="IP230" s="50"/>
    </row>
    <row r="231" s="83" customFormat="1" ht="15" customHeight="1" spans="1:250">
      <c r="A231" s="105">
        <v>2013799</v>
      </c>
      <c r="B231" s="107" t="s">
        <v>187</v>
      </c>
      <c r="C231" s="111"/>
      <c r="D231" s="101">
        <v>0</v>
      </c>
      <c r="E231" s="102">
        <f t="shared" si="8"/>
        <v>0</v>
      </c>
      <c r="F231" s="103">
        <f t="shared" si="10"/>
        <v>0</v>
      </c>
      <c r="G231" s="104">
        <v>0</v>
      </c>
      <c r="IL231" s="50"/>
      <c r="IM231" s="50"/>
      <c r="IN231" s="50"/>
      <c r="IO231" s="50"/>
      <c r="IP231" s="50"/>
    </row>
    <row r="232" s="83" customFormat="1" ht="15" customHeight="1" spans="1:250">
      <c r="A232" s="105">
        <v>20138</v>
      </c>
      <c r="B232" s="106" t="s">
        <v>188</v>
      </c>
      <c r="C232" s="108">
        <f>SUM(C233:C248)</f>
        <v>1246</v>
      </c>
      <c r="D232" s="101">
        <v>1244</v>
      </c>
      <c r="E232" s="102">
        <f t="shared" si="8"/>
        <v>-2</v>
      </c>
      <c r="F232" s="103">
        <f t="shared" si="10"/>
        <v>-0.160513643659711</v>
      </c>
      <c r="G232" s="104">
        <v>1244</v>
      </c>
      <c r="IL232" s="50"/>
      <c r="IM232" s="50"/>
      <c r="IN232" s="50"/>
      <c r="IO232" s="50"/>
      <c r="IP232" s="50"/>
    </row>
    <row r="233" s="83" customFormat="1" ht="15" customHeight="1" spans="1:250">
      <c r="A233" s="105">
        <v>2013801</v>
      </c>
      <c r="B233" s="107" t="s">
        <v>63</v>
      </c>
      <c r="C233" s="111">
        <v>763</v>
      </c>
      <c r="D233" s="101">
        <v>680</v>
      </c>
      <c r="E233" s="102">
        <f t="shared" si="8"/>
        <v>-83</v>
      </c>
      <c r="F233" s="103">
        <f t="shared" si="10"/>
        <v>-10.8781127129751</v>
      </c>
      <c r="G233" s="104">
        <v>680</v>
      </c>
      <c r="IL233" s="50"/>
      <c r="IM233" s="50"/>
      <c r="IN233" s="50"/>
      <c r="IO233" s="50"/>
      <c r="IP233" s="50"/>
    </row>
    <row r="234" s="83" customFormat="1" ht="15" customHeight="1" spans="1:250">
      <c r="A234" s="105">
        <v>2013802</v>
      </c>
      <c r="B234" s="107" t="s">
        <v>64</v>
      </c>
      <c r="C234" s="111">
        <v>140</v>
      </c>
      <c r="D234" s="101">
        <v>104</v>
      </c>
      <c r="E234" s="102">
        <f t="shared" si="8"/>
        <v>-36</v>
      </c>
      <c r="F234" s="103">
        <f t="shared" si="10"/>
        <v>-25.7142857142857</v>
      </c>
      <c r="G234" s="104">
        <v>104</v>
      </c>
      <c r="IL234" s="50"/>
      <c r="IM234" s="50"/>
      <c r="IN234" s="50"/>
      <c r="IO234" s="50"/>
      <c r="IP234" s="50"/>
    </row>
    <row r="235" s="83" customFormat="1" ht="15" customHeight="1" spans="1:250">
      <c r="A235" s="105">
        <v>2013803</v>
      </c>
      <c r="B235" s="107" t="s">
        <v>65</v>
      </c>
      <c r="C235" s="111">
        <v>0</v>
      </c>
      <c r="D235" s="101">
        <v>0</v>
      </c>
      <c r="E235" s="102">
        <f t="shared" si="8"/>
        <v>0</v>
      </c>
      <c r="F235" s="103">
        <f t="shared" si="10"/>
        <v>0</v>
      </c>
      <c r="G235" s="104">
        <v>0</v>
      </c>
      <c r="IL235" s="50"/>
      <c r="IM235" s="50"/>
      <c r="IN235" s="50"/>
      <c r="IO235" s="50"/>
      <c r="IP235" s="50"/>
    </row>
    <row r="236" s="83" customFormat="1" ht="15" customHeight="1" spans="1:250">
      <c r="A236" s="105">
        <v>2013804</v>
      </c>
      <c r="B236" s="107" t="s">
        <v>189</v>
      </c>
      <c r="C236" s="111">
        <v>19</v>
      </c>
      <c r="D236" s="101">
        <v>20</v>
      </c>
      <c r="E236" s="102">
        <f t="shared" si="8"/>
        <v>1</v>
      </c>
      <c r="F236" s="103">
        <f t="shared" si="10"/>
        <v>5.26315789473684</v>
      </c>
      <c r="G236" s="104">
        <v>20</v>
      </c>
      <c r="IL236" s="50"/>
      <c r="IM236" s="50"/>
      <c r="IN236" s="50"/>
      <c r="IO236" s="50"/>
      <c r="IP236" s="50"/>
    </row>
    <row r="237" s="83" customFormat="1" ht="15" customHeight="1" spans="1:250">
      <c r="A237" s="105">
        <v>2013805</v>
      </c>
      <c r="B237" s="107" t="s">
        <v>190</v>
      </c>
      <c r="C237" s="111"/>
      <c r="D237" s="101">
        <v>284</v>
      </c>
      <c r="E237" s="102">
        <f t="shared" si="8"/>
        <v>284</v>
      </c>
      <c r="F237" s="103">
        <f t="shared" si="10"/>
        <v>0</v>
      </c>
      <c r="G237" s="104">
        <v>284</v>
      </c>
      <c r="IL237" s="50"/>
      <c r="IM237" s="50"/>
      <c r="IN237" s="50"/>
      <c r="IO237" s="50"/>
      <c r="IP237" s="50"/>
    </row>
    <row r="238" s="83" customFormat="1" ht="15" customHeight="1" spans="1:250">
      <c r="A238" s="105">
        <v>2013806</v>
      </c>
      <c r="B238" s="107" t="s">
        <v>191</v>
      </c>
      <c r="C238" s="111">
        <v>0</v>
      </c>
      <c r="D238" s="101">
        <v>0</v>
      </c>
      <c r="E238" s="102">
        <f t="shared" si="8"/>
        <v>0</v>
      </c>
      <c r="F238" s="103">
        <f t="shared" si="10"/>
        <v>0</v>
      </c>
      <c r="G238" s="104">
        <v>0</v>
      </c>
      <c r="IL238" s="50"/>
      <c r="IM238" s="50"/>
      <c r="IN238" s="50"/>
      <c r="IO238" s="50"/>
      <c r="IP238" s="50"/>
    </row>
    <row r="239" s="83" customFormat="1" ht="15" customHeight="1" spans="1:250">
      <c r="A239" s="105">
        <v>2013807</v>
      </c>
      <c r="B239" s="107" t="s">
        <v>192</v>
      </c>
      <c r="C239" s="111">
        <v>0</v>
      </c>
      <c r="D239" s="101">
        <v>0</v>
      </c>
      <c r="E239" s="102">
        <f t="shared" si="8"/>
        <v>0</v>
      </c>
      <c r="F239" s="103">
        <f t="shared" si="10"/>
        <v>0</v>
      </c>
      <c r="G239" s="104">
        <v>0</v>
      </c>
      <c r="IL239" s="50"/>
      <c r="IM239" s="50"/>
      <c r="IN239" s="50"/>
      <c r="IO239" s="50"/>
      <c r="IP239" s="50"/>
    </row>
    <row r="240" s="83" customFormat="1" ht="15" customHeight="1" spans="1:250">
      <c r="A240" s="105">
        <v>2013808</v>
      </c>
      <c r="B240" s="107" t="s">
        <v>105</v>
      </c>
      <c r="C240" s="111">
        <v>0</v>
      </c>
      <c r="D240" s="101">
        <v>0</v>
      </c>
      <c r="E240" s="102">
        <f t="shared" si="8"/>
        <v>0</v>
      </c>
      <c r="F240" s="103">
        <f t="shared" si="10"/>
        <v>0</v>
      </c>
      <c r="G240" s="104">
        <v>0</v>
      </c>
      <c r="IL240" s="50"/>
      <c r="IM240" s="50"/>
      <c r="IN240" s="50"/>
      <c r="IO240" s="50"/>
      <c r="IP240" s="50"/>
    </row>
    <row r="241" s="83" customFormat="1" ht="15" customHeight="1" spans="1:250">
      <c r="A241" s="105">
        <v>2013809</v>
      </c>
      <c r="B241" s="107" t="s">
        <v>193</v>
      </c>
      <c r="C241" s="111"/>
      <c r="D241" s="101">
        <v>0</v>
      </c>
      <c r="E241" s="102">
        <f t="shared" si="8"/>
        <v>0</v>
      </c>
      <c r="F241" s="103">
        <f t="shared" si="10"/>
        <v>0</v>
      </c>
      <c r="G241" s="104">
        <v>0</v>
      </c>
      <c r="IL241" s="50"/>
      <c r="IM241" s="50"/>
      <c r="IN241" s="50"/>
      <c r="IO241" s="50"/>
      <c r="IP241" s="50"/>
    </row>
    <row r="242" s="83" customFormat="1" ht="15" customHeight="1" spans="1:250">
      <c r="A242" s="105">
        <v>2013810</v>
      </c>
      <c r="B242" s="107" t="s">
        <v>194</v>
      </c>
      <c r="C242" s="111"/>
      <c r="D242" s="101">
        <v>0</v>
      </c>
      <c r="E242" s="102">
        <f t="shared" si="8"/>
        <v>0</v>
      </c>
      <c r="F242" s="103">
        <f t="shared" si="10"/>
        <v>0</v>
      </c>
      <c r="G242" s="104">
        <v>0</v>
      </c>
      <c r="IL242" s="50"/>
      <c r="IM242" s="50"/>
      <c r="IN242" s="50"/>
      <c r="IO242" s="50"/>
      <c r="IP242" s="50"/>
    </row>
    <row r="243" s="83" customFormat="1" ht="15" customHeight="1" spans="1:250">
      <c r="A243" s="105">
        <v>2013811</v>
      </c>
      <c r="B243" s="107" t="s">
        <v>195</v>
      </c>
      <c r="C243" s="111"/>
      <c r="D243" s="101">
        <v>25</v>
      </c>
      <c r="E243" s="102">
        <f t="shared" si="8"/>
        <v>25</v>
      </c>
      <c r="F243" s="103">
        <f t="shared" si="10"/>
        <v>0</v>
      </c>
      <c r="G243" s="104">
        <v>25</v>
      </c>
      <c r="IL243" s="50"/>
      <c r="IM243" s="50"/>
      <c r="IN243" s="50"/>
      <c r="IO243" s="50"/>
      <c r="IP243" s="50"/>
    </row>
    <row r="244" s="83" customFormat="1" ht="15" customHeight="1" spans="1:250">
      <c r="A244" s="105">
        <v>2013812</v>
      </c>
      <c r="B244" s="107" t="s">
        <v>196</v>
      </c>
      <c r="C244" s="111">
        <v>10</v>
      </c>
      <c r="D244" s="101">
        <v>10</v>
      </c>
      <c r="E244" s="102">
        <f t="shared" si="8"/>
        <v>0</v>
      </c>
      <c r="F244" s="103">
        <f t="shared" si="10"/>
        <v>0</v>
      </c>
      <c r="G244" s="104">
        <v>10</v>
      </c>
      <c r="IL244" s="50"/>
      <c r="IM244" s="50"/>
      <c r="IN244" s="50"/>
      <c r="IO244" s="50"/>
      <c r="IP244" s="50"/>
    </row>
    <row r="245" s="83" customFormat="1" ht="15" customHeight="1" spans="1:250">
      <c r="A245" s="105">
        <v>2013813</v>
      </c>
      <c r="B245" s="107" t="s">
        <v>197</v>
      </c>
      <c r="C245" s="111"/>
      <c r="D245" s="101">
        <v>0</v>
      </c>
      <c r="E245" s="102">
        <f t="shared" si="8"/>
        <v>0</v>
      </c>
      <c r="F245" s="103">
        <f t="shared" si="10"/>
        <v>0</v>
      </c>
      <c r="G245" s="104">
        <v>0</v>
      </c>
      <c r="IL245" s="50"/>
      <c r="IM245" s="50"/>
      <c r="IN245" s="50"/>
      <c r="IO245" s="50"/>
      <c r="IP245" s="50"/>
    </row>
    <row r="246" s="83" customFormat="1" ht="15" customHeight="1" spans="1:250">
      <c r="A246" s="105">
        <v>2013814</v>
      </c>
      <c r="B246" s="107" t="s">
        <v>198</v>
      </c>
      <c r="C246" s="111"/>
      <c r="D246" s="101">
        <v>0</v>
      </c>
      <c r="E246" s="102">
        <f t="shared" si="8"/>
        <v>0</v>
      </c>
      <c r="F246" s="103">
        <f t="shared" si="10"/>
        <v>0</v>
      </c>
      <c r="G246" s="104">
        <v>0</v>
      </c>
      <c r="IL246" s="50"/>
      <c r="IM246" s="50"/>
      <c r="IN246" s="50"/>
      <c r="IO246" s="50"/>
      <c r="IP246" s="50"/>
    </row>
    <row r="247" s="83" customFormat="1" ht="15" customHeight="1" spans="1:250">
      <c r="A247" s="105">
        <v>2013850</v>
      </c>
      <c r="B247" s="107" t="s">
        <v>72</v>
      </c>
      <c r="C247" s="111">
        <v>314</v>
      </c>
      <c r="D247" s="101">
        <v>61</v>
      </c>
      <c r="E247" s="102">
        <f t="shared" si="8"/>
        <v>-253</v>
      </c>
      <c r="F247" s="103">
        <f t="shared" si="10"/>
        <v>-80.5732484076433</v>
      </c>
      <c r="G247" s="104">
        <v>61</v>
      </c>
      <c r="IL247" s="50"/>
      <c r="IM247" s="50"/>
      <c r="IN247" s="50"/>
      <c r="IO247" s="50"/>
      <c r="IP247" s="50"/>
    </row>
    <row r="248" s="83" customFormat="1" ht="15" customHeight="1" spans="1:250">
      <c r="A248" s="105">
        <v>2013899</v>
      </c>
      <c r="B248" s="107" t="s">
        <v>199</v>
      </c>
      <c r="C248" s="111"/>
      <c r="D248" s="101">
        <v>60</v>
      </c>
      <c r="E248" s="102">
        <f t="shared" si="8"/>
        <v>60</v>
      </c>
      <c r="F248" s="103">
        <f t="shared" si="10"/>
        <v>0</v>
      </c>
      <c r="G248" s="104">
        <v>60</v>
      </c>
      <c r="IL248" s="50"/>
      <c r="IM248" s="50"/>
      <c r="IN248" s="50"/>
      <c r="IO248" s="50"/>
      <c r="IP248" s="50"/>
    </row>
    <row r="249" s="83" customFormat="1" ht="15" customHeight="1" spans="1:250">
      <c r="A249" s="105">
        <v>20199</v>
      </c>
      <c r="B249" s="106" t="s">
        <v>200</v>
      </c>
      <c r="C249" s="110">
        <f>SUM(C250:C251)</f>
        <v>90</v>
      </c>
      <c r="D249" s="101">
        <v>227</v>
      </c>
      <c r="E249" s="102">
        <f t="shared" si="8"/>
        <v>137</v>
      </c>
      <c r="F249" s="103">
        <f t="shared" si="10"/>
        <v>152.222222222222</v>
      </c>
      <c r="G249" s="104">
        <v>227</v>
      </c>
      <c r="IL249" s="50"/>
      <c r="IM249" s="50"/>
      <c r="IN249" s="50"/>
      <c r="IO249" s="50"/>
      <c r="IP249" s="50"/>
    </row>
    <row r="250" s="83" customFormat="1" ht="15" customHeight="1" spans="1:250">
      <c r="A250" s="105">
        <v>2019901</v>
      </c>
      <c r="B250" s="107" t="s">
        <v>201</v>
      </c>
      <c r="C250" s="111"/>
      <c r="D250" s="101">
        <v>0</v>
      </c>
      <c r="E250" s="102">
        <f t="shared" si="8"/>
        <v>0</v>
      </c>
      <c r="F250" s="103">
        <f t="shared" si="10"/>
        <v>0</v>
      </c>
      <c r="G250" s="104">
        <v>0</v>
      </c>
      <c r="IL250" s="50"/>
      <c r="IM250" s="50"/>
      <c r="IN250" s="50"/>
      <c r="IO250" s="50"/>
      <c r="IP250" s="50"/>
    </row>
    <row r="251" s="83" customFormat="1" ht="15" customHeight="1" spans="1:250">
      <c r="A251" s="105">
        <v>2019999</v>
      </c>
      <c r="B251" s="107" t="s">
        <v>202</v>
      </c>
      <c r="C251" s="111">
        <v>90</v>
      </c>
      <c r="D251" s="101">
        <v>227</v>
      </c>
      <c r="E251" s="102">
        <f t="shared" si="8"/>
        <v>137</v>
      </c>
      <c r="F251" s="103">
        <f t="shared" si="10"/>
        <v>152.222222222222</v>
      </c>
      <c r="G251" s="104">
        <v>227</v>
      </c>
      <c r="IL251" s="50"/>
      <c r="IM251" s="50"/>
      <c r="IN251" s="50"/>
      <c r="IO251" s="50"/>
      <c r="IP251" s="50"/>
    </row>
    <row r="252" s="83" customFormat="1" ht="15" customHeight="1" spans="1:250">
      <c r="A252" s="105">
        <v>202</v>
      </c>
      <c r="B252" s="106" t="s">
        <v>203</v>
      </c>
      <c r="C252" s="110">
        <f>C253+C260+C263+C266+C272+C276+C278+C289</f>
        <v>0</v>
      </c>
      <c r="D252" s="101">
        <v>0</v>
      </c>
      <c r="E252" s="102">
        <f t="shared" si="8"/>
        <v>0</v>
      </c>
      <c r="F252" s="103">
        <f t="shared" si="10"/>
        <v>0</v>
      </c>
      <c r="G252" s="104">
        <v>0</v>
      </c>
      <c r="IL252" s="50"/>
      <c r="IM252" s="50"/>
      <c r="IN252" s="50"/>
      <c r="IO252" s="50"/>
      <c r="IP252" s="50"/>
    </row>
    <row r="253" s="83" customFormat="1" ht="15" customHeight="1" spans="1:250">
      <c r="A253" s="105">
        <v>20201</v>
      </c>
      <c r="B253" s="106" t="s">
        <v>204</v>
      </c>
      <c r="C253" s="110">
        <f>SUM(C254:C259)</f>
        <v>0</v>
      </c>
      <c r="D253" s="101">
        <v>0</v>
      </c>
      <c r="E253" s="102">
        <f t="shared" si="8"/>
        <v>0</v>
      </c>
      <c r="F253" s="103">
        <f t="shared" si="10"/>
        <v>0</v>
      </c>
      <c r="G253" s="104">
        <v>0</v>
      </c>
      <c r="IL253" s="50"/>
      <c r="IM253" s="50"/>
      <c r="IN253" s="50"/>
      <c r="IO253" s="50"/>
      <c r="IP253" s="50"/>
    </row>
    <row r="254" s="83" customFormat="1" ht="15" customHeight="1" spans="1:250">
      <c r="A254" s="105">
        <v>2020101</v>
      </c>
      <c r="B254" s="107" t="s">
        <v>63</v>
      </c>
      <c r="C254" s="111"/>
      <c r="D254" s="101">
        <v>0</v>
      </c>
      <c r="E254" s="102">
        <f t="shared" si="8"/>
        <v>0</v>
      </c>
      <c r="F254" s="103">
        <f t="shared" si="10"/>
        <v>0</v>
      </c>
      <c r="G254" s="104">
        <v>0</v>
      </c>
      <c r="IL254" s="50"/>
      <c r="IM254" s="50"/>
      <c r="IN254" s="50"/>
      <c r="IO254" s="50"/>
      <c r="IP254" s="50"/>
    </row>
    <row r="255" s="83" customFormat="1" ht="15" customHeight="1" spans="1:250">
      <c r="A255" s="105">
        <v>2020102</v>
      </c>
      <c r="B255" s="107" t="s">
        <v>64</v>
      </c>
      <c r="C255" s="111"/>
      <c r="D255" s="101">
        <v>0</v>
      </c>
      <c r="E255" s="102">
        <f t="shared" si="8"/>
        <v>0</v>
      </c>
      <c r="F255" s="103">
        <f t="shared" si="10"/>
        <v>0</v>
      </c>
      <c r="G255" s="104">
        <v>0</v>
      </c>
      <c r="IL255" s="50"/>
      <c r="IM255" s="50"/>
      <c r="IN255" s="50"/>
      <c r="IO255" s="50"/>
      <c r="IP255" s="50"/>
    </row>
    <row r="256" s="83" customFormat="1" ht="15" customHeight="1" spans="1:250">
      <c r="A256" s="105">
        <v>2020103</v>
      </c>
      <c r="B256" s="107" t="s">
        <v>65</v>
      </c>
      <c r="C256" s="111"/>
      <c r="D256" s="101">
        <v>0</v>
      </c>
      <c r="E256" s="102">
        <f t="shared" si="8"/>
        <v>0</v>
      </c>
      <c r="F256" s="103">
        <f t="shared" si="10"/>
        <v>0</v>
      </c>
      <c r="G256" s="104">
        <v>0</v>
      </c>
      <c r="IL256" s="50"/>
      <c r="IM256" s="50"/>
      <c r="IN256" s="50"/>
      <c r="IO256" s="50"/>
      <c r="IP256" s="50"/>
    </row>
    <row r="257" s="83" customFormat="1" ht="15" customHeight="1" spans="1:250">
      <c r="A257" s="105">
        <v>2020104</v>
      </c>
      <c r="B257" s="107" t="s">
        <v>171</v>
      </c>
      <c r="C257" s="111"/>
      <c r="D257" s="101">
        <v>0</v>
      </c>
      <c r="E257" s="102">
        <f t="shared" si="8"/>
        <v>0</v>
      </c>
      <c r="F257" s="103">
        <f t="shared" si="10"/>
        <v>0</v>
      </c>
      <c r="G257" s="104">
        <v>0</v>
      </c>
      <c r="IL257" s="50"/>
      <c r="IM257" s="50"/>
      <c r="IN257" s="50"/>
      <c r="IO257" s="50"/>
      <c r="IP257" s="50"/>
    </row>
    <row r="258" s="83" customFormat="1" ht="15" customHeight="1" spans="1:250">
      <c r="A258" s="105">
        <v>2020150</v>
      </c>
      <c r="B258" s="107" t="s">
        <v>72</v>
      </c>
      <c r="C258" s="111"/>
      <c r="D258" s="101">
        <v>0</v>
      </c>
      <c r="E258" s="102">
        <f t="shared" si="8"/>
        <v>0</v>
      </c>
      <c r="F258" s="103">
        <f t="shared" si="10"/>
        <v>0</v>
      </c>
      <c r="G258" s="104">
        <v>0</v>
      </c>
      <c r="IL258" s="50"/>
      <c r="IM258" s="50"/>
      <c r="IN258" s="50"/>
      <c r="IO258" s="50"/>
      <c r="IP258" s="50"/>
    </row>
    <row r="259" s="83" customFormat="1" ht="15" customHeight="1" spans="1:250">
      <c r="A259" s="105">
        <v>2020199</v>
      </c>
      <c r="B259" s="107" t="s">
        <v>205</v>
      </c>
      <c r="C259" s="111"/>
      <c r="D259" s="101">
        <v>0</v>
      </c>
      <c r="E259" s="102">
        <f t="shared" si="8"/>
        <v>0</v>
      </c>
      <c r="F259" s="103">
        <f t="shared" si="10"/>
        <v>0</v>
      </c>
      <c r="G259" s="104">
        <v>0</v>
      </c>
      <c r="IL259" s="50"/>
      <c r="IM259" s="50"/>
      <c r="IN259" s="50"/>
      <c r="IO259" s="50"/>
      <c r="IP259" s="50"/>
    </row>
    <row r="260" s="83" customFormat="1" ht="15" customHeight="1" spans="1:250">
      <c r="A260" s="105">
        <v>20202</v>
      </c>
      <c r="B260" s="106" t="s">
        <v>206</v>
      </c>
      <c r="C260" s="110">
        <f>SUM(C261:C262)</f>
        <v>0</v>
      </c>
      <c r="D260" s="101">
        <v>0</v>
      </c>
      <c r="E260" s="102">
        <f t="shared" si="8"/>
        <v>0</v>
      </c>
      <c r="F260" s="103">
        <f t="shared" si="10"/>
        <v>0</v>
      </c>
      <c r="G260" s="104">
        <v>0</v>
      </c>
      <c r="IL260" s="50"/>
      <c r="IM260" s="50"/>
      <c r="IN260" s="50"/>
      <c r="IO260" s="50"/>
      <c r="IP260" s="50"/>
    </row>
    <row r="261" s="83" customFormat="1" ht="15" customHeight="1" spans="1:250">
      <c r="A261" s="105">
        <v>2020201</v>
      </c>
      <c r="B261" s="107" t="s">
        <v>207</v>
      </c>
      <c r="C261" s="111"/>
      <c r="D261" s="101">
        <v>0</v>
      </c>
      <c r="E261" s="102">
        <f t="shared" ref="E261:E324" si="11">D261-C261</f>
        <v>0</v>
      </c>
      <c r="F261" s="103">
        <f t="shared" si="10"/>
        <v>0</v>
      </c>
      <c r="G261" s="104">
        <v>0</v>
      </c>
      <c r="IL261" s="50"/>
      <c r="IM261" s="50"/>
      <c r="IN261" s="50"/>
      <c r="IO261" s="50"/>
      <c r="IP261" s="50"/>
    </row>
    <row r="262" s="83" customFormat="1" ht="15" customHeight="1" spans="1:250">
      <c r="A262" s="105">
        <v>2020202</v>
      </c>
      <c r="B262" s="107" t="s">
        <v>208</v>
      </c>
      <c r="C262" s="111"/>
      <c r="D262" s="101">
        <v>0</v>
      </c>
      <c r="E262" s="102">
        <f t="shared" si="11"/>
        <v>0</v>
      </c>
      <c r="F262" s="103">
        <f t="shared" si="10"/>
        <v>0</v>
      </c>
      <c r="G262" s="104">
        <v>0</v>
      </c>
      <c r="IL262" s="50"/>
      <c r="IM262" s="50"/>
      <c r="IN262" s="50"/>
      <c r="IO262" s="50"/>
      <c r="IP262" s="50"/>
    </row>
    <row r="263" s="83" customFormat="1" ht="15" customHeight="1" spans="1:250">
      <c r="A263" s="105" t="s">
        <v>209</v>
      </c>
      <c r="B263" s="106" t="s">
        <v>210</v>
      </c>
      <c r="C263" s="110">
        <f>SUM(C264:C265)</f>
        <v>0</v>
      </c>
      <c r="D263" s="101">
        <v>0</v>
      </c>
      <c r="E263" s="102">
        <f t="shared" si="11"/>
        <v>0</v>
      </c>
      <c r="F263" s="103">
        <f t="shared" si="10"/>
        <v>0</v>
      </c>
      <c r="G263" s="104">
        <v>0</v>
      </c>
      <c r="IL263" s="50"/>
      <c r="IM263" s="50"/>
      <c r="IN263" s="50"/>
      <c r="IO263" s="50"/>
      <c r="IP263" s="50"/>
    </row>
    <row r="264" s="83" customFormat="1" ht="15" customHeight="1" spans="1:250">
      <c r="A264" s="105" t="s">
        <v>211</v>
      </c>
      <c r="B264" s="107" t="s">
        <v>212</v>
      </c>
      <c r="C264" s="111"/>
      <c r="D264" s="101">
        <v>0</v>
      </c>
      <c r="E264" s="102">
        <f t="shared" si="11"/>
        <v>0</v>
      </c>
      <c r="F264" s="103">
        <f t="shared" si="10"/>
        <v>0</v>
      </c>
      <c r="G264" s="104">
        <v>0</v>
      </c>
      <c r="IL264" s="50"/>
      <c r="IM264" s="50"/>
      <c r="IN264" s="50"/>
      <c r="IO264" s="50"/>
      <c r="IP264" s="50"/>
    </row>
    <row r="265" s="83" customFormat="1" ht="15" customHeight="1" spans="1:250">
      <c r="A265" s="105" t="s">
        <v>213</v>
      </c>
      <c r="B265" s="107" t="s">
        <v>214</v>
      </c>
      <c r="C265" s="111"/>
      <c r="D265" s="101">
        <v>0</v>
      </c>
      <c r="E265" s="102">
        <f t="shared" si="11"/>
        <v>0</v>
      </c>
      <c r="F265" s="103">
        <f t="shared" si="10"/>
        <v>0</v>
      </c>
      <c r="G265" s="104">
        <v>0</v>
      </c>
      <c r="IL265" s="50"/>
      <c r="IM265" s="50"/>
      <c r="IN265" s="50"/>
      <c r="IO265" s="50"/>
      <c r="IP265" s="50"/>
    </row>
    <row r="266" s="83" customFormat="1" ht="15" customHeight="1" spans="1:250">
      <c r="A266" s="105" t="s">
        <v>215</v>
      </c>
      <c r="B266" s="106" t="s">
        <v>216</v>
      </c>
      <c r="C266" s="110">
        <f>SUM(C267:C271)</f>
        <v>0</v>
      </c>
      <c r="D266" s="101">
        <v>0</v>
      </c>
      <c r="E266" s="102">
        <f t="shared" si="11"/>
        <v>0</v>
      </c>
      <c r="F266" s="103">
        <f t="shared" si="10"/>
        <v>0</v>
      </c>
      <c r="G266" s="104">
        <v>0</v>
      </c>
      <c r="IL266" s="50"/>
      <c r="IM266" s="50"/>
      <c r="IN266" s="50"/>
      <c r="IO266" s="50"/>
      <c r="IP266" s="50"/>
    </row>
    <row r="267" s="83" customFormat="1" ht="15" customHeight="1" spans="1:250">
      <c r="A267" s="105">
        <v>2020401</v>
      </c>
      <c r="B267" s="107" t="s">
        <v>217</v>
      </c>
      <c r="C267" s="111"/>
      <c r="D267" s="101">
        <v>0</v>
      </c>
      <c r="E267" s="102">
        <f t="shared" si="11"/>
        <v>0</v>
      </c>
      <c r="F267" s="103">
        <f t="shared" si="10"/>
        <v>0</v>
      </c>
      <c r="G267" s="104">
        <v>0</v>
      </c>
      <c r="IL267" s="50"/>
      <c r="IM267" s="50"/>
      <c r="IN267" s="50"/>
      <c r="IO267" s="50"/>
      <c r="IP267" s="50"/>
    </row>
    <row r="268" s="83" customFormat="1" ht="15" customHeight="1" spans="1:250">
      <c r="A268" s="105">
        <v>2020402</v>
      </c>
      <c r="B268" s="107" t="s">
        <v>218</v>
      </c>
      <c r="C268" s="111"/>
      <c r="D268" s="101">
        <v>0</v>
      </c>
      <c r="E268" s="102">
        <f t="shared" si="11"/>
        <v>0</v>
      </c>
      <c r="F268" s="103">
        <f t="shared" si="10"/>
        <v>0</v>
      </c>
      <c r="G268" s="104">
        <v>0</v>
      </c>
      <c r="IL268" s="50"/>
      <c r="IM268" s="50"/>
      <c r="IN268" s="50"/>
      <c r="IO268" s="50"/>
      <c r="IP268" s="50"/>
    </row>
    <row r="269" s="83" customFormat="1" ht="15" customHeight="1" spans="1:250">
      <c r="A269" s="105">
        <v>2020403</v>
      </c>
      <c r="B269" s="107" t="s">
        <v>219</v>
      </c>
      <c r="C269" s="111"/>
      <c r="D269" s="101">
        <v>0</v>
      </c>
      <c r="E269" s="102">
        <f t="shared" si="11"/>
        <v>0</v>
      </c>
      <c r="F269" s="103">
        <f t="shared" si="10"/>
        <v>0</v>
      </c>
      <c r="G269" s="104">
        <v>0</v>
      </c>
      <c r="IL269" s="50"/>
      <c r="IM269" s="50"/>
      <c r="IN269" s="50"/>
      <c r="IO269" s="50"/>
      <c r="IP269" s="50"/>
    </row>
    <row r="270" s="83" customFormat="1" ht="15" customHeight="1" spans="1:250">
      <c r="A270" s="105">
        <v>2020404</v>
      </c>
      <c r="B270" s="107" t="s">
        <v>220</v>
      </c>
      <c r="C270" s="111"/>
      <c r="D270" s="101">
        <v>0</v>
      </c>
      <c r="E270" s="102">
        <f t="shared" si="11"/>
        <v>0</v>
      </c>
      <c r="F270" s="103">
        <f t="shared" si="10"/>
        <v>0</v>
      </c>
      <c r="G270" s="104">
        <v>0</v>
      </c>
      <c r="IL270" s="50"/>
      <c r="IM270" s="50"/>
      <c r="IN270" s="50"/>
      <c r="IO270" s="50"/>
      <c r="IP270" s="50"/>
    </row>
    <row r="271" s="83" customFormat="1" ht="15" customHeight="1" spans="1:250">
      <c r="A271" s="105">
        <v>2020499</v>
      </c>
      <c r="B271" s="107" t="s">
        <v>221</v>
      </c>
      <c r="C271" s="111"/>
      <c r="D271" s="101">
        <v>0</v>
      </c>
      <c r="E271" s="102">
        <f t="shared" si="11"/>
        <v>0</v>
      </c>
      <c r="F271" s="103">
        <f t="shared" si="10"/>
        <v>0</v>
      </c>
      <c r="G271" s="104">
        <v>0</v>
      </c>
      <c r="IL271" s="50"/>
      <c r="IM271" s="50"/>
      <c r="IN271" s="50"/>
      <c r="IO271" s="50"/>
      <c r="IP271" s="50"/>
    </row>
    <row r="272" s="83" customFormat="1" ht="15" customHeight="1" spans="1:250">
      <c r="A272" s="105">
        <v>20205</v>
      </c>
      <c r="B272" s="106" t="s">
        <v>222</v>
      </c>
      <c r="C272" s="110">
        <f>SUM(C273:C275)</f>
        <v>0</v>
      </c>
      <c r="D272" s="101">
        <v>0</v>
      </c>
      <c r="E272" s="102">
        <f t="shared" si="11"/>
        <v>0</v>
      </c>
      <c r="F272" s="103">
        <f t="shared" si="10"/>
        <v>0</v>
      </c>
      <c r="G272" s="104">
        <v>0</v>
      </c>
      <c r="IL272" s="50"/>
      <c r="IM272" s="50"/>
      <c r="IN272" s="50"/>
      <c r="IO272" s="50"/>
      <c r="IP272" s="50"/>
    </row>
    <row r="273" s="83" customFormat="1" ht="15" customHeight="1" spans="1:250">
      <c r="A273" s="105">
        <v>2020503</v>
      </c>
      <c r="B273" s="107" t="s">
        <v>223</v>
      </c>
      <c r="C273" s="111"/>
      <c r="D273" s="101">
        <v>0</v>
      </c>
      <c r="E273" s="102">
        <f t="shared" si="11"/>
        <v>0</v>
      </c>
      <c r="F273" s="103">
        <f t="shared" si="10"/>
        <v>0</v>
      </c>
      <c r="G273" s="104">
        <v>0</v>
      </c>
      <c r="IL273" s="50"/>
      <c r="IM273" s="50"/>
      <c r="IN273" s="50"/>
      <c r="IO273" s="50"/>
      <c r="IP273" s="50"/>
    </row>
    <row r="274" s="83" customFormat="1" ht="15" customHeight="1" spans="1:250">
      <c r="A274" s="105">
        <v>2020504</v>
      </c>
      <c r="B274" s="107" t="s">
        <v>224</v>
      </c>
      <c r="C274" s="111"/>
      <c r="D274" s="101">
        <v>0</v>
      </c>
      <c r="E274" s="102">
        <f t="shared" si="11"/>
        <v>0</v>
      </c>
      <c r="F274" s="103">
        <f t="shared" si="10"/>
        <v>0</v>
      </c>
      <c r="G274" s="104">
        <v>0</v>
      </c>
      <c r="IL274" s="50"/>
      <c r="IM274" s="50"/>
      <c r="IN274" s="50"/>
      <c r="IO274" s="50"/>
      <c r="IP274" s="50"/>
    </row>
    <row r="275" s="83" customFormat="1" ht="15" customHeight="1" spans="1:250">
      <c r="A275" s="105">
        <v>2020599</v>
      </c>
      <c r="B275" s="107" t="s">
        <v>225</v>
      </c>
      <c r="C275" s="111"/>
      <c r="D275" s="101">
        <v>0</v>
      </c>
      <c r="E275" s="102">
        <f t="shared" si="11"/>
        <v>0</v>
      </c>
      <c r="F275" s="103">
        <f t="shared" si="10"/>
        <v>0</v>
      </c>
      <c r="G275" s="104">
        <v>0</v>
      </c>
      <c r="IL275" s="50"/>
      <c r="IM275" s="50"/>
      <c r="IN275" s="50"/>
      <c r="IO275" s="50"/>
      <c r="IP275" s="50"/>
    </row>
    <row r="276" s="83" customFormat="1" ht="15" customHeight="1" spans="1:250">
      <c r="A276" s="105">
        <v>20206</v>
      </c>
      <c r="B276" s="106" t="s">
        <v>226</v>
      </c>
      <c r="C276" s="110">
        <f>SUM(C277)</f>
        <v>0</v>
      </c>
      <c r="D276" s="101">
        <v>0</v>
      </c>
      <c r="E276" s="102">
        <f t="shared" si="11"/>
        <v>0</v>
      </c>
      <c r="F276" s="103">
        <f t="shared" ref="F276:F282" si="12">IF(C276=0,,E276/C276*100)</f>
        <v>0</v>
      </c>
      <c r="G276" s="104">
        <v>0</v>
      </c>
      <c r="IL276" s="50"/>
      <c r="IM276" s="50"/>
      <c r="IN276" s="50"/>
      <c r="IO276" s="50"/>
      <c r="IP276" s="50"/>
    </row>
    <row r="277" s="83" customFormat="1" ht="15" customHeight="1" spans="1:250">
      <c r="A277" s="105">
        <v>2020601</v>
      </c>
      <c r="B277" s="107" t="s">
        <v>227</v>
      </c>
      <c r="C277" s="111"/>
      <c r="D277" s="101">
        <v>0</v>
      </c>
      <c r="E277" s="102">
        <f t="shared" si="11"/>
        <v>0</v>
      </c>
      <c r="F277" s="103">
        <f t="shared" si="12"/>
        <v>0</v>
      </c>
      <c r="G277" s="104">
        <v>0</v>
      </c>
      <c r="IL277" s="50"/>
      <c r="IM277" s="50"/>
      <c r="IN277" s="50"/>
      <c r="IO277" s="50"/>
      <c r="IP277" s="50"/>
    </row>
    <row r="278" s="83" customFormat="1" ht="15" customHeight="1" spans="1:250">
      <c r="A278" s="105">
        <v>20207</v>
      </c>
      <c r="B278" s="106" t="s">
        <v>228</v>
      </c>
      <c r="C278" s="110">
        <f>SUM(C279:C282)</f>
        <v>0</v>
      </c>
      <c r="D278" s="101">
        <v>0</v>
      </c>
      <c r="E278" s="102">
        <f t="shared" si="11"/>
        <v>0</v>
      </c>
      <c r="F278" s="103">
        <f t="shared" si="12"/>
        <v>0</v>
      </c>
      <c r="G278" s="104">
        <v>0</v>
      </c>
      <c r="IL278" s="50"/>
      <c r="IM278" s="50"/>
      <c r="IN278" s="50"/>
      <c r="IO278" s="50"/>
      <c r="IP278" s="50"/>
    </row>
    <row r="279" s="83" customFormat="1" ht="15" customHeight="1" spans="1:250">
      <c r="A279" s="105">
        <v>2020701</v>
      </c>
      <c r="B279" s="107" t="s">
        <v>229</v>
      </c>
      <c r="C279" s="111"/>
      <c r="D279" s="101">
        <v>0</v>
      </c>
      <c r="E279" s="102">
        <f t="shared" si="11"/>
        <v>0</v>
      </c>
      <c r="F279" s="103">
        <f t="shared" si="12"/>
        <v>0</v>
      </c>
      <c r="G279" s="104">
        <v>0</v>
      </c>
      <c r="IL279" s="50"/>
      <c r="IM279" s="50"/>
      <c r="IN279" s="50"/>
      <c r="IO279" s="50"/>
      <c r="IP279" s="50"/>
    </row>
    <row r="280" s="83" customFormat="1" ht="15" customHeight="1" spans="1:250">
      <c r="A280" s="105">
        <v>2020702</v>
      </c>
      <c r="B280" s="107" t="s">
        <v>230</v>
      </c>
      <c r="C280" s="111"/>
      <c r="D280" s="101">
        <v>0</v>
      </c>
      <c r="E280" s="102">
        <f t="shared" si="11"/>
        <v>0</v>
      </c>
      <c r="F280" s="103">
        <f t="shared" si="12"/>
        <v>0</v>
      </c>
      <c r="G280" s="104">
        <v>0</v>
      </c>
      <c r="IL280" s="50"/>
      <c r="IM280" s="50"/>
      <c r="IN280" s="50"/>
      <c r="IO280" s="50"/>
      <c r="IP280" s="50"/>
    </row>
    <row r="281" s="83" customFormat="1" ht="15" customHeight="1" spans="1:250">
      <c r="A281" s="105">
        <v>2020703</v>
      </c>
      <c r="B281" s="107" t="s">
        <v>231</v>
      </c>
      <c r="C281" s="111"/>
      <c r="D281" s="101">
        <v>0</v>
      </c>
      <c r="E281" s="102">
        <f t="shared" si="11"/>
        <v>0</v>
      </c>
      <c r="F281" s="103">
        <f t="shared" si="12"/>
        <v>0</v>
      </c>
      <c r="G281" s="104">
        <v>0</v>
      </c>
      <c r="IL281" s="50"/>
      <c r="IM281" s="50"/>
      <c r="IN281" s="50"/>
      <c r="IO281" s="50"/>
      <c r="IP281" s="50"/>
    </row>
    <row r="282" s="83" customFormat="1" ht="15" customHeight="1" spans="1:250">
      <c r="A282" s="105">
        <v>2020799</v>
      </c>
      <c r="B282" s="107" t="s">
        <v>232</v>
      </c>
      <c r="C282" s="111"/>
      <c r="D282" s="101">
        <v>0</v>
      </c>
      <c r="E282" s="102">
        <f t="shared" si="11"/>
        <v>0</v>
      </c>
      <c r="F282" s="103">
        <f t="shared" si="12"/>
        <v>0</v>
      </c>
      <c r="G282" s="104">
        <v>0</v>
      </c>
      <c r="IL282" s="50"/>
      <c r="IM282" s="50"/>
      <c r="IN282" s="50"/>
      <c r="IO282" s="50"/>
      <c r="IP282" s="50"/>
    </row>
    <row r="283" s="83" customFormat="1" ht="15" customHeight="1" spans="1:250">
      <c r="A283" s="105">
        <v>20208</v>
      </c>
      <c r="B283" s="106" t="s">
        <v>233</v>
      </c>
      <c r="C283" s="111"/>
      <c r="D283" s="101">
        <v>0</v>
      </c>
      <c r="E283" s="102">
        <f t="shared" si="11"/>
        <v>0</v>
      </c>
      <c r="F283" s="103"/>
      <c r="G283" s="104">
        <v>0</v>
      </c>
      <c r="IL283" s="50"/>
      <c r="IM283" s="50"/>
      <c r="IN283" s="50"/>
      <c r="IO283" s="50"/>
      <c r="IP283" s="50"/>
    </row>
    <row r="284" s="83" customFormat="1" ht="15" customHeight="1" spans="1:250">
      <c r="A284" s="105">
        <v>2020801</v>
      </c>
      <c r="B284" s="107" t="s">
        <v>63</v>
      </c>
      <c r="C284" s="111"/>
      <c r="D284" s="101">
        <v>0</v>
      </c>
      <c r="E284" s="102">
        <f t="shared" si="11"/>
        <v>0</v>
      </c>
      <c r="F284" s="103"/>
      <c r="G284" s="104">
        <v>0</v>
      </c>
      <c r="IL284" s="50"/>
      <c r="IM284" s="50"/>
      <c r="IN284" s="50"/>
      <c r="IO284" s="50"/>
      <c r="IP284" s="50"/>
    </row>
    <row r="285" s="83" customFormat="1" ht="15" customHeight="1" spans="1:250">
      <c r="A285" s="105">
        <v>2020802</v>
      </c>
      <c r="B285" s="107" t="s">
        <v>64</v>
      </c>
      <c r="C285" s="111"/>
      <c r="D285" s="101">
        <v>0</v>
      </c>
      <c r="E285" s="102">
        <f t="shared" si="11"/>
        <v>0</v>
      </c>
      <c r="F285" s="103"/>
      <c r="G285" s="104">
        <v>0</v>
      </c>
      <c r="IL285" s="50"/>
      <c r="IM285" s="50"/>
      <c r="IN285" s="50"/>
      <c r="IO285" s="50"/>
      <c r="IP285" s="50"/>
    </row>
    <row r="286" s="83" customFormat="1" ht="15" customHeight="1" spans="1:250">
      <c r="A286" s="105">
        <v>2020803</v>
      </c>
      <c r="B286" s="107" t="s">
        <v>65</v>
      </c>
      <c r="C286" s="111"/>
      <c r="D286" s="101">
        <v>0</v>
      </c>
      <c r="E286" s="102">
        <f t="shared" si="11"/>
        <v>0</v>
      </c>
      <c r="F286" s="103"/>
      <c r="G286" s="104">
        <v>0</v>
      </c>
      <c r="IL286" s="50"/>
      <c r="IM286" s="50"/>
      <c r="IN286" s="50"/>
      <c r="IO286" s="50"/>
      <c r="IP286" s="50"/>
    </row>
    <row r="287" s="83" customFormat="1" ht="15" customHeight="1" spans="1:250">
      <c r="A287" s="105">
        <v>2020850</v>
      </c>
      <c r="B287" s="107" t="s">
        <v>72</v>
      </c>
      <c r="C287" s="111"/>
      <c r="D287" s="101">
        <v>0</v>
      </c>
      <c r="E287" s="102">
        <f t="shared" si="11"/>
        <v>0</v>
      </c>
      <c r="F287" s="103"/>
      <c r="G287" s="104">
        <v>0</v>
      </c>
      <c r="IL287" s="50"/>
      <c r="IM287" s="50"/>
      <c r="IN287" s="50"/>
      <c r="IO287" s="50"/>
      <c r="IP287" s="50"/>
    </row>
    <row r="288" s="83" customFormat="1" ht="15" customHeight="1" spans="1:250">
      <c r="A288" s="105">
        <v>2020899</v>
      </c>
      <c r="B288" s="107" t="s">
        <v>234</v>
      </c>
      <c r="C288" s="111"/>
      <c r="D288" s="101">
        <v>0</v>
      </c>
      <c r="E288" s="102">
        <f t="shared" si="11"/>
        <v>0</v>
      </c>
      <c r="F288" s="103"/>
      <c r="G288" s="104">
        <v>0</v>
      </c>
      <c r="IL288" s="50"/>
      <c r="IM288" s="50"/>
      <c r="IN288" s="50"/>
      <c r="IO288" s="50"/>
      <c r="IP288" s="50"/>
    </row>
    <row r="289" s="83" customFormat="1" ht="15" customHeight="1" spans="1:250">
      <c r="A289" s="105">
        <v>20299</v>
      </c>
      <c r="B289" s="106" t="s">
        <v>235</v>
      </c>
      <c r="C289" s="110">
        <f>SUM(C290)</f>
        <v>0</v>
      </c>
      <c r="D289" s="101">
        <v>0</v>
      </c>
      <c r="E289" s="102">
        <f t="shared" si="11"/>
        <v>0</v>
      </c>
      <c r="F289" s="103">
        <f t="shared" ref="F289:F312" si="13">IF(C289=0,,E289/C289*100)</f>
        <v>0</v>
      </c>
      <c r="G289" s="104">
        <v>0</v>
      </c>
      <c r="IL289" s="50"/>
      <c r="IM289" s="50"/>
      <c r="IN289" s="50"/>
      <c r="IO289" s="50"/>
      <c r="IP289" s="50"/>
    </row>
    <row r="290" s="83" customFormat="1" ht="15" customHeight="1" spans="1:250">
      <c r="A290" s="105">
        <v>2029901</v>
      </c>
      <c r="B290" s="107" t="s">
        <v>236</v>
      </c>
      <c r="C290" s="111"/>
      <c r="D290" s="101">
        <v>0</v>
      </c>
      <c r="E290" s="102">
        <f t="shared" si="11"/>
        <v>0</v>
      </c>
      <c r="F290" s="103">
        <f t="shared" si="13"/>
        <v>0</v>
      </c>
      <c r="G290" s="104">
        <v>0</v>
      </c>
      <c r="IL290" s="50"/>
      <c r="IM290" s="50"/>
      <c r="IN290" s="50"/>
      <c r="IO290" s="50"/>
      <c r="IP290" s="50"/>
    </row>
    <row r="291" s="83" customFormat="1" ht="15" customHeight="1" spans="1:250">
      <c r="A291" s="105">
        <v>203</v>
      </c>
      <c r="B291" s="106" t="s">
        <v>237</v>
      </c>
      <c r="C291" s="110">
        <f>C292+C294+C296+C298+C308</f>
        <v>0</v>
      </c>
      <c r="D291" s="101">
        <v>0</v>
      </c>
      <c r="E291" s="102">
        <f t="shared" si="11"/>
        <v>0</v>
      </c>
      <c r="F291" s="103">
        <f t="shared" si="13"/>
        <v>0</v>
      </c>
      <c r="G291" s="104">
        <v>0</v>
      </c>
      <c r="IL291" s="50"/>
      <c r="IM291" s="50"/>
      <c r="IN291" s="50"/>
      <c r="IO291" s="50"/>
      <c r="IP291" s="50"/>
    </row>
    <row r="292" s="83" customFormat="1" ht="15" customHeight="1" spans="1:250">
      <c r="A292" s="105">
        <v>20301</v>
      </c>
      <c r="B292" s="106" t="s">
        <v>238</v>
      </c>
      <c r="C292" s="110">
        <f t="shared" ref="C292:C296" si="14">C293</f>
        <v>0</v>
      </c>
      <c r="D292" s="101">
        <v>0</v>
      </c>
      <c r="E292" s="102">
        <f t="shared" si="11"/>
        <v>0</v>
      </c>
      <c r="F292" s="103">
        <f t="shared" si="13"/>
        <v>0</v>
      </c>
      <c r="G292" s="104">
        <v>0</v>
      </c>
      <c r="IL292" s="50"/>
      <c r="IM292" s="50"/>
      <c r="IN292" s="50"/>
      <c r="IO292" s="50"/>
      <c r="IP292" s="50"/>
    </row>
    <row r="293" s="83" customFormat="1" ht="15" customHeight="1" spans="1:250">
      <c r="A293" s="105">
        <v>2030101</v>
      </c>
      <c r="B293" s="107" t="s">
        <v>239</v>
      </c>
      <c r="C293" s="111"/>
      <c r="D293" s="101">
        <v>0</v>
      </c>
      <c r="E293" s="102">
        <f t="shared" si="11"/>
        <v>0</v>
      </c>
      <c r="F293" s="103">
        <f t="shared" si="13"/>
        <v>0</v>
      </c>
      <c r="G293" s="104">
        <v>0</v>
      </c>
      <c r="IL293" s="50"/>
      <c r="IM293" s="50"/>
      <c r="IN293" s="50"/>
      <c r="IO293" s="50"/>
      <c r="IP293" s="50"/>
    </row>
    <row r="294" s="83" customFormat="1" ht="15" customHeight="1" spans="1:250">
      <c r="A294" s="105">
        <v>20304</v>
      </c>
      <c r="B294" s="106" t="s">
        <v>240</v>
      </c>
      <c r="C294" s="110">
        <f t="shared" si="14"/>
        <v>0</v>
      </c>
      <c r="D294" s="101">
        <v>0</v>
      </c>
      <c r="E294" s="102">
        <f t="shared" si="11"/>
        <v>0</v>
      </c>
      <c r="F294" s="103">
        <f t="shared" si="13"/>
        <v>0</v>
      </c>
      <c r="G294" s="104">
        <v>0</v>
      </c>
      <c r="IL294" s="50"/>
      <c r="IM294" s="50"/>
      <c r="IN294" s="50"/>
      <c r="IO294" s="50"/>
      <c r="IP294" s="50"/>
    </row>
    <row r="295" s="83" customFormat="1" ht="15" customHeight="1" spans="1:250">
      <c r="A295" s="105">
        <v>2030401</v>
      </c>
      <c r="B295" s="107" t="s">
        <v>241</v>
      </c>
      <c r="C295" s="111"/>
      <c r="D295" s="101">
        <v>0</v>
      </c>
      <c r="E295" s="102">
        <f t="shared" si="11"/>
        <v>0</v>
      </c>
      <c r="F295" s="103">
        <f t="shared" si="13"/>
        <v>0</v>
      </c>
      <c r="G295" s="104">
        <v>0</v>
      </c>
      <c r="IL295" s="50"/>
      <c r="IM295" s="50"/>
      <c r="IN295" s="50"/>
      <c r="IO295" s="50"/>
      <c r="IP295" s="50"/>
    </row>
    <row r="296" s="83" customFormat="1" ht="15" customHeight="1" spans="1:250">
      <c r="A296" s="105">
        <v>20305</v>
      </c>
      <c r="B296" s="106" t="s">
        <v>242</v>
      </c>
      <c r="C296" s="110">
        <f t="shared" si="14"/>
        <v>0</v>
      </c>
      <c r="D296" s="101">
        <v>0</v>
      </c>
      <c r="E296" s="102">
        <f t="shared" si="11"/>
        <v>0</v>
      </c>
      <c r="F296" s="103">
        <f t="shared" si="13"/>
        <v>0</v>
      </c>
      <c r="G296" s="104">
        <v>0</v>
      </c>
      <c r="IL296" s="50"/>
      <c r="IM296" s="50"/>
      <c r="IN296" s="50"/>
      <c r="IO296" s="50"/>
      <c r="IP296" s="50"/>
    </row>
    <row r="297" s="83" customFormat="1" ht="15" customHeight="1" spans="1:250">
      <c r="A297" s="105">
        <v>2030501</v>
      </c>
      <c r="B297" s="107" t="s">
        <v>243</v>
      </c>
      <c r="C297" s="111"/>
      <c r="D297" s="101">
        <v>0</v>
      </c>
      <c r="E297" s="102">
        <f t="shared" si="11"/>
        <v>0</v>
      </c>
      <c r="F297" s="103">
        <f t="shared" si="13"/>
        <v>0</v>
      </c>
      <c r="G297" s="104">
        <v>0</v>
      </c>
      <c r="IL297" s="50"/>
      <c r="IM297" s="50"/>
      <c r="IN297" s="50"/>
      <c r="IO297" s="50"/>
      <c r="IP297" s="50"/>
    </row>
    <row r="298" s="83" customFormat="1" ht="15" customHeight="1" spans="1:250">
      <c r="A298" s="105">
        <v>20306</v>
      </c>
      <c r="B298" s="106" t="s">
        <v>244</v>
      </c>
      <c r="C298" s="110">
        <f>SUM(C299:C307)</f>
        <v>0</v>
      </c>
      <c r="D298" s="101">
        <v>0</v>
      </c>
      <c r="E298" s="102">
        <f t="shared" si="11"/>
        <v>0</v>
      </c>
      <c r="F298" s="103">
        <f t="shared" si="13"/>
        <v>0</v>
      </c>
      <c r="G298" s="104">
        <v>0</v>
      </c>
      <c r="IL298" s="50"/>
      <c r="IM298" s="50"/>
      <c r="IN298" s="50"/>
      <c r="IO298" s="50"/>
      <c r="IP298" s="50"/>
    </row>
    <row r="299" s="83" customFormat="1" ht="15" customHeight="1" spans="1:250">
      <c r="A299" s="105">
        <v>2030601</v>
      </c>
      <c r="B299" s="107" t="s">
        <v>245</v>
      </c>
      <c r="C299" s="111"/>
      <c r="D299" s="101">
        <v>0</v>
      </c>
      <c r="E299" s="102">
        <f t="shared" si="11"/>
        <v>0</v>
      </c>
      <c r="F299" s="103">
        <f t="shared" si="13"/>
        <v>0</v>
      </c>
      <c r="G299" s="104">
        <v>0</v>
      </c>
      <c r="IL299" s="50"/>
      <c r="IM299" s="50"/>
      <c r="IN299" s="50"/>
      <c r="IO299" s="50"/>
      <c r="IP299" s="50"/>
    </row>
    <row r="300" s="83" customFormat="1" ht="15" customHeight="1" spans="1:250">
      <c r="A300" s="105">
        <v>2030602</v>
      </c>
      <c r="B300" s="107" t="s">
        <v>246</v>
      </c>
      <c r="C300" s="111"/>
      <c r="D300" s="101">
        <v>0</v>
      </c>
      <c r="E300" s="102">
        <f t="shared" si="11"/>
        <v>0</v>
      </c>
      <c r="F300" s="103">
        <f t="shared" si="13"/>
        <v>0</v>
      </c>
      <c r="G300" s="104">
        <v>0</v>
      </c>
      <c r="IL300" s="50"/>
      <c r="IM300" s="50"/>
      <c r="IN300" s="50"/>
      <c r="IO300" s="50"/>
      <c r="IP300" s="50"/>
    </row>
    <row r="301" s="83" customFormat="1" ht="15" customHeight="1" spans="1:250">
      <c r="A301" s="105">
        <v>2030603</v>
      </c>
      <c r="B301" s="107" t="s">
        <v>247</v>
      </c>
      <c r="C301" s="111"/>
      <c r="D301" s="101">
        <v>0</v>
      </c>
      <c r="E301" s="102">
        <f t="shared" si="11"/>
        <v>0</v>
      </c>
      <c r="F301" s="103">
        <f t="shared" si="13"/>
        <v>0</v>
      </c>
      <c r="G301" s="104">
        <v>0</v>
      </c>
      <c r="IL301" s="50"/>
      <c r="IM301" s="50"/>
      <c r="IN301" s="50"/>
      <c r="IO301" s="50"/>
      <c r="IP301" s="50"/>
    </row>
    <row r="302" s="83" customFormat="1" ht="15" customHeight="1" spans="1:250">
      <c r="A302" s="105">
        <v>2030604</v>
      </c>
      <c r="B302" s="107" t="s">
        <v>248</v>
      </c>
      <c r="C302" s="111"/>
      <c r="D302" s="101">
        <v>0</v>
      </c>
      <c r="E302" s="102">
        <f t="shared" si="11"/>
        <v>0</v>
      </c>
      <c r="F302" s="103">
        <f t="shared" si="13"/>
        <v>0</v>
      </c>
      <c r="G302" s="104">
        <v>0</v>
      </c>
      <c r="IL302" s="50"/>
      <c r="IM302" s="50"/>
      <c r="IN302" s="50"/>
      <c r="IO302" s="50"/>
      <c r="IP302" s="50"/>
    </row>
    <row r="303" s="83" customFormat="1" ht="15" customHeight="1" spans="1:250">
      <c r="A303" s="105">
        <v>2030605</v>
      </c>
      <c r="B303" s="107" t="s">
        <v>249</v>
      </c>
      <c r="C303" s="111"/>
      <c r="D303" s="101">
        <v>0</v>
      </c>
      <c r="E303" s="102">
        <f t="shared" si="11"/>
        <v>0</v>
      </c>
      <c r="F303" s="103">
        <f t="shared" si="13"/>
        <v>0</v>
      </c>
      <c r="G303" s="104">
        <v>0</v>
      </c>
      <c r="IL303" s="50"/>
      <c r="IM303" s="50"/>
      <c r="IN303" s="50"/>
      <c r="IO303" s="50"/>
      <c r="IP303" s="50"/>
    </row>
    <row r="304" s="83" customFormat="1" ht="15" customHeight="1" spans="1:250">
      <c r="A304" s="105">
        <v>2030606</v>
      </c>
      <c r="B304" s="107" t="s">
        <v>250</v>
      </c>
      <c r="C304" s="111"/>
      <c r="D304" s="101">
        <v>0</v>
      </c>
      <c r="E304" s="102">
        <f t="shared" si="11"/>
        <v>0</v>
      </c>
      <c r="F304" s="103">
        <f t="shared" si="13"/>
        <v>0</v>
      </c>
      <c r="G304" s="104">
        <v>0</v>
      </c>
      <c r="IL304" s="50"/>
      <c r="IM304" s="50"/>
      <c r="IN304" s="50"/>
      <c r="IO304" s="50"/>
      <c r="IP304" s="50"/>
    </row>
    <row r="305" s="83" customFormat="1" ht="15" customHeight="1" spans="1:250">
      <c r="A305" s="105" t="s">
        <v>251</v>
      </c>
      <c r="B305" s="107" t="s">
        <v>252</v>
      </c>
      <c r="C305" s="111"/>
      <c r="D305" s="101">
        <v>0</v>
      </c>
      <c r="E305" s="102">
        <f t="shared" si="11"/>
        <v>0</v>
      </c>
      <c r="F305" s="103">
        <f t="shared" si="13"/>
        <v>0</v>
      </c>
      <c r="G305" s="104">
        <v>0</v>
      </c>
      <c r="IL305" s="50"/>
      <c r="IM305" s="50"/>
      <c r="IN305" s="50"/>
      <c r="IO305" s="50"/>
      <c r="IP305" s="50"/>
    </row>
    <row r="306" s="83" customFormat="1" ht="15" customHeight="1" spans="1:250">
      <c r="A306" s="105" t="s">
        <v>253</v>
      </c>
      <c r="B306" s="112" t="s">
        <v>254</v>
      </c>
      <c r="C306" s="111"/>
      <c r="D306" s="101">
        <v>0</v>
      </c>
      <c r="E306" s="102">
        <f t="shared" si="11"/>
        <v>0</v>
      </c>
      <c r="F306" s="103">
        <f t="shared" si="13"/>
        <v>0</v>
      </c>
      <c r="G306" s="104">
        <v>0</v>
      </c>
      <c r="IL306" s="50"/>
      <c r="IM306" s="50"/>
      <c r="IN306" s="50"/>
      <c r="IO306" s="50"/>
      <c r="IP306" s="50"/>
    </row>
    <row r="307" s="83" customFormat="1" ht="15" customHeight="1" spans="1:250">
      <c r="A307" s="105">
        <v>2030699</v>
      </c>
      <c r="B307" s="107" t="s">
        <v>255</v>
      </c>
      <c r="C307" s="111"/>
      <c r="D307" s="101">
        <v>0</v>
      </c>
      <c r="E307" s="102">
        <f t="shared" si="11"/>
        <v>0</v>
      </c>
      <c r="F307" s="103">
        <f t="shared" si="13"/>
        <v>0</v>
      </c>
      <c r="G307" s="104">
        <v>0</v>
      </c>
      <c r="IL307" s="50"/>
      <c r="IM307" s="50"/>
      <c r="IN307" s="50"/>
      <c r="IO307" s="50"/>
      <c r="IP307" s="50"/>
    </row>
    <row r="308" s="83" customFormat="1" ht="15" customHeight="1" spans="1:250">
      <c r="A308" s="105" t="s">
        <v>256</v>
      </c>
      <c r="B308" s="106" t="s">
        <v>257</v>
      </c>
      <c r="C308" s="110">
        <f>C309</f>
        <v>0</v>
      </c>
      <c r="D308" s="101">
        <v>0</v>
      </c>
      <c r="E308" s="102">
        <f t="shared" si="11"/>
        <v>0</v>
      </c>
      <c r="F308" s="103">
        <f t="shared" si="13"/>
        <v>0</v>
      </c>
      <c r="G308" s="104">
        <v>0</v>
      </c>
      <c r="IL308" s="50"/>
      <c r="IM308" s="50"/>
      <c r="IN308" s="50"/>
      <c r="IO308" s="50"/>
      <c r="IP308" s="50"/>
    </row>
    <row r="309" s="83" customFormat="1" ht="15" customHeight="1" spans="1:250">
      <c r="A309" s="105">
        <v>2039901</v>
      </c>
      <c r="B309" s="107" t="s">
        <v>258</v>
      </c>
      <c r="C309" s="111"/>
      <c r="D309" s="101">
        <v>0</v>
      </c>
      <c r="E309" s="102">
        <f t="shared" si="11"/>
        <v>0</v>
      </c>
      <c r="F309" s="103">
        <f t="shared" si="13"/>
        <v>0</v>
      </c>
      <c r="G309" s="104">
        <v>0</v>
      </c>
      <c r="IL309" s="50"/>
      <c r="IM309" s="50"/>
      <c r="IN309" s="50"/>
      <c r="IO309" s="50"/>
      <c r="IP309" s="50"/>
    </row>
    <row r="310" s="83" customFormat="1" ht="15" customHeight="1" spans="1:250">
      <c r="A310" s="105" t="s">
        <v>259</v>
      </c>
      <c r="B310" s="106" t="s">
        <v>260</v>
      </c>
      <c r="C310" s="110">
        <f>C311+C314++C323+C330+C338+C347+C363+C373+C383+C391+C397</f>
        <v>5287</v>
      </c>
      <c r="D310" s="101">
        <v>5586</v>
      </c>
      <c r="E310" s="102">
        <f t="shared" si="11"/>
        <v>299</v>
      </c>
      <c r="F310" s="103">
        <f t="shared" si="13"/>
        <v>5.6553811235105</v>
      </c>
      <c r="G310" s="104">
        <v>5586</v>
      </c>
      <c r="IL310" s="50"/>
      <c r="IM310" s="50"/>
      <c r="IN310" s="50"/>
      <c r="IO310" s="50"/>
      <c r="IP310" s="50"/>
    </row>
    <row r="311" s="83" customFormat="1" ht="15" customHeight="1" spans="1:250">
      <c r="A311" s="105">
        <v>20401</v>
      </c>
      <c r="B311" s="106" t="s">
        <v>261</v>
      </c>
      <c r="C311" s="110">
        <f>SUM(C312:C313)</f>
        <v>0</v>
      </c>
      <c r="D311" s="101">
        <v>15</v>
      </c>
      <c r="E311" s="102">
        <f t="shared" si="11"/>
        <v>15</v>
      </c>
      <c r="F311" s="103">
        <f t="shared" si="13"/>
        <v>0</v>
      </c>
      <c r="G311" s="104">
        <v>15</v>
      </c>
      <c r="IL311" s="50"/>
      <c r="IM311" s="50"/>
      <c r="IN311" s="50"/>
      <c r="IO311" s="50"/>
      <c r="IP311" s="50"/>
    </row>
    <row r="312" s="83" customFormat="1" ht="15" customHeight="1" spans="1:250">
      <c r="A312" s="105">
        <v>2040101</v>
      </c>
      <c r="B312" s="113" t="s">
        <v>262</v>
      </c>
      <c r="C312" s="111"/>
      <c r="D312" s="101">
        <v>0</v>
      </c>
      <c r="E312" s="102">
        <f t="shared" si="11"/>
        <v>0</v>
      </c>
      <c r="F312" s="103">
        <f t="shared" si="13"/>
        <v>0</v>
      </c>
      <c r="G312" s="104">
        <v>0</v>
      </c>
      <c r="IL312" s="50"/>
      <c r="IM312" s="50"/>
      <c r="IN312" s="50"/>
      <c r="IO312" s="50"/>
      <c r="IP312" s="50"/>
    </row>
    <row r="313" s="83" customFormat="1" ht="15" customHeight="1" spans="1:250">
      <c r="A313" s="105">
        <v>2040199</v>
      </c>
      <c r="B313" s="113" t="s">
        <v>263</v>
      </c>
      <c r="C313" s="111"/>
      <c r="D313" s="101">
        <v>15</v>
      </c>
      <c r="E313" s="102">
        <f t="shared" si="11"/>
        <v>15</v>
      </c>
      <c r="F313" s="103"/>
      <c r="G313" s="104">
        <v>15</v>
      </c>
      <c r="IL313" s="50"/>
      <c r="IM313" s="50"/>
      <c r="IN313" s="50"/>
      <c r="IO313" s="50"/>
      <c r="IP313" s="50"/>
    </row>
    <row r="314" s="83" customFormat="1" ht="15" customHeight="1" spans="1:250">
      <c r="A314" s="105">
        <v>20402</v>
      </c>
      <c r="B314" s="106" t="s">
        <v>264</v>
      </c>
      <c r="C314" s="110">
        <f>SUM(C315:C322)</f>
        <v>4861</v>
      </c>
      <c r="D314" s="101">
        <v>5119</v>
      </c>
      <c r="E314" s="102">
        <f t="shared" si="11"/>
        <v>258</v>
      </c>
      <c r="F314" s="103">
        <f t="shared" ref="F314:F318" si="15">IF(C314=0,,E314/C314*100)</f>
        <v>5.30754988685456</v>
      </c>
      <c r="G314" s="104">
        <v>5119</v>
      </c>
      <c r="IL314" s="50"/>
      <c r="IM314" s="50"/>
      <c r="IN314" s="50"/>
      <c r="IO314" s="50"/>
      <c r="IP314" s="50"/>
    </row>
    <row r="315" s="83" customFormat="1" ht="15" customHeight="1" spans="1:250">
      <c r="A315" s="105">
        <v>2040201</v>
      </c>
      <c r="B315" s="107" t="s">
        <v>63</v>
      </c>
      <c r="C315" s="111">
        <v>3759</v>
      </c>
      <c r="D315" s="101">
        <v>4440</v>
      </c>
      <c r="E315" s="102">
        <f t="shared" si="11"/>
        <v>681</v>
      </c>
      <c r="F315" s="103">
        <f t="shared" si="15"/>
        <v>18.1165203511572</v>
      </c>
      <c r="G315" s="104">
        <v>4440</v>
      </c>
      <c r="IL315" s="50"/>
      <c r="IM315" s="50"/>
      <c r="IN315" s="50"/>
      <c r="IO315" s="50"/>
      <c r="IP315" s="50"/>
    </row>
    <row r="316" s="83" customFormat="1" ht="15" customHeight="1" spans="1:250">
      <c r="A316" s="105">
        <v>2040202</v>
      </c>
      <c r="B316" s="107" t="s">
        <v>64</v>
      </c>
      <c r="C316" s="111">
        <v>363</v>
      </c>
      <c r="D316" s="101">
        <v>331</v>
      </c>
      <c r="E316" s="102">
        <f t="shared" si="11"/>
        <v>-32</v>
      </c>
      <c r="F316" s="103">
        <f t="shared" si="15"/>
        <v>-8.81542699724518</v>
      </c>
      <c r="G316" s="104">
        <v>331</v>
      </c>
      <c r="IL316" s="50"/>
      <c r="IM316" s="50"/>
      <c r="IN316" s="50"/>
      <c r="IO316" s="50"/>
      <c r="IP316" s="50"/>
    </row>
    <row r="317" s="83" customFormat="1" ht="15" customHeight="1" spans="1:250">
      <c r="A317" s="105">
        <v>2040203</v>
      </c>
      <c r="B317" s="107" t="s">
        <v>65</v>
      </c>
      <c r="C317" s="111"/>
      <c r="D317" s="101">
        <v>0</v>
      </c>
      <c r="E317" s="102">
        <f t="shared" si="11"/>
        <v>0</v>
      </c>
      <c r="F317" s="103">
        <f t="shared" si="15"/>
        <v>0</v>
      </c>
      <c r="G317" s="104">
        <v>0</v>
      </c>
      <c r="IL317" s="50"/>
      <c r="IM317" s="50"/>
      <c r="IN317" s="50"/>
      <c r="IO317" s="50"/>
      <c r="IP317" s="50"/>
    </row>
    <row r="318" s="83" customFormat="1" ht="15" customHeight="1" spans="1:250">
      <c r="A318" s="105">
        <v>2040219</v>
      </c>
      <c r="B318" s="107" t="s">
        <v>105</v>
      </c>
      <c r="C318" s="111">
        <v>0</v>
      </c>
      <c r="D318" s="101">
        <v>110</v>
      </c>
      <c r="E318" s="102">
        <f t="shared" si="11"/>
        <v>110</v>
      </c>
      <c r="F318" s="103">
        <f t="shared" si="15"/>
        <v>0</v>
      </c>
      <c r="G318" s="104">
        <v>110</v>
      </c>
      <c r="IL318" s="50"/>
      <c r="IM318" s="50"/>
      <c r="IN318" s="50"/>
      <c r="IO318" s="50"/>
      <c r="IP318" s="50"/>
    </row>
    <row r="319" s="83" customFormat="1" ht="15" customHeight="1" spans="1:250">
      <c r="A319" s="105">
        <v>2040220</v>
      </c>
      <c r="B319" s="107" t="s">
        <v>265</v>
      </c>
      <c r="C319" s="111">
        <v>692</v>
      </c>
      <c r="D319" s="101">
        <v>238</v>
      </c>
      <c r="E319" s="102">
        <f t="shared" si="11"/>
        <v>-454</v>
      </c>
      <c r="F319" s="103"/>
      <c r="G319" s="104">
        <v>238</v>
      </c>
      <c r="IL319" s="50"/>
      <c r="IM319" s="50"/>
      <c r="IN319" s="50"/>
      <c r="IO319" s="50"/>
      <c r="IP319" s="50"/>
    </row>
    <row r="320" s="83" customFormat="1" ht="15" customHeight="1" spans="1:250">
      <c r="A320" s="105">
        <v>2040221</v>
      </c>
      <c r="B320" s="107" t="s">
        <v>266</v>
      </c>
      <c r="C320" s="111"/>
      <c r="D320" s="101">
        <v>0</v>
      </c>
      <c r="E320" s="102">
        <f t="shared" si="11"/>
        <v>0</v>
      </c>
      <c r="F320" s="103"/>
      <c r="G320" s="104">
        <v>0</v>
      </c>
      <c r="IL320" s="50"/>
      <c r="IM320" s="50"/>
      <c r="IN320" s="50"/>
      <c r="IO320" s="50"/>
      <c r="IP320" s="50"/>
    </row>
    <row r="321" s="83" customFormat="1" ht="15" customHeight="1" spans="1:250">
      <c r="A321" s="105">
        <v>2040250</v>
      </c>
      <c r="B321" s="107" t="s">
        <v>72</v>
      </c>
      <c r="C321" s="111"/>
      <c r="D321" s="101">
        <v>0</v>
      </c>
      <c r="E321" s="102">
        <f t="shared" si="11"/>
        <v>0</v>
      </c>
      <c r="F321" s="103">
        <f t="shared" ref="F321:F334" si="16">IF(C321=0,,E321/C321*100)</f>
        <v>0</v>
      </c>
      <c r="G321" s="104">
        <v>0</v>
      </c>
      <c r="IL321" s="50"/>
      <c r="IM321" s="50"/>
      <c r="IN321" s="50"/>
      <c r="IO321" s="50"/>
      <c r="IP321" s="50"/>
    </row>
    <row r="322" s="83" customFormat="1" ht="15" customHeight="1" spans="1:250">
      <c r="A322" s="105">
        <v>2040299</v>
      </c>
      <c r="B322" s="107" t="s">
        <v>267</v>
      </c>
      <c r="C322" s="111">
        <v>47</v>
      </c>
      <c r="D322" s="101">
        <v>0</v>
      </c>
      <c r="E322" s="102">
        <f t="shared" si="11"/>
        <v>-47</v>
      </c>
      <c r="F322" s="103">
        <f t="shared" si="16"/>
        <v>-100</v>
      </c>
      <c r="G322" s="104">
        <v>0</v>
      </c>
      <c r="IL322" s="50"/>
      <c r="IM322" s="50"/>
      <c r="IN322" s="50"/>
      <c r="IO322" s="50"/>
      <c r="IP322" s="50"/>
    </row>
    <row r="323" s="83" customFormat="1" ht="15" customHeight="1" spans="1:250">
      <c r="A323" s="105">
        <v>20403</v>
      </c>
      <c r="B323" s="106" t="s">
        <v>268</v>
      </c>
      <c r="C323" s="110">
        <f>SUM(C324:C329)</f>
        <v>0</v>
      </c>
      <c r="D323" s="101">
        <v>0</v>
      </c>
      <c r="E323" s="102">
        <f t="shared" si="11"/>
        <v>0</v>
      </c>
      <c r="F323" s="103">
        <f t="shared" si="16"/>
        <v>0</v>
      </c>
      <c r="G323" s="104">
        <v>0</v>
      </c>
      <c r="IL323" s="50"/>
      <c r="IM323" s="50"/>
      <c r="IN323" s="50"/>
      <c r="IO323" s="50"/>
      <c r="IP323" s="50"/>
    </row>
    <row r="324" s="83" customFormat="1" ht="15" customHeight="1" spans="1:250">
      <c r="A324" s="105">
        <v>2040301</v>
      </c>
      <c r="B324" s="107" t="s">
        <v>63</v>
      </c>
      <c r="C324" s="111"/>
      <c r="D324" s="101">
        <v>0</v>
      </c>
      <c r="E324" s="102">
        <f t="shared" si="11"/>
        <v>0</v>
      </c>
      <c r="F324" s="103">
        <f t="shared" si="16"/>
        <v>0</v>
      </c>
      <c r="G324" s="104">
        <v>0</v>
      </c>
      <c r="IL324" s="50"/>
      <c r="IM324" s="50"/>
      <c r="IN324" s="50"/>
      <c r="IO324" s="50"/>
      <c r="IP324" s="50"/>
    </row>
    <row r="325" s="83" customFormat="1" ht="15" customHeight="1" spans="1:250">
      <c r="A325" s="105">
        <v>2040302</v>
      </c>
      <c r="B325" s="107" t="s">
        <v>64</v>
      </c>
      <c r="C325" s="111"/>
      <c r="D325" s="101">
        <v>0</v>
      </c>
      <c r="E325" s="102">
        <f t="shared" ref="E325:E388" si="17">D325-C325</f>
        <v>0</v>
      </c>
      <c r="F325" s="103">
        <f t="shared" si="16"/>
        <v>0</v>
      </c>
      <c r="G325" s="104">
        <v>0</v>
      </c>
      <c r="IL325" s="50"/>
      <c r="IM325" s="50"/>
      <c r="IN325" s="50"/>
      <c r="IO325" s="50"/>
      <c r="IP325" s="50"/>
    </row>
    <row r="326" s="83" customFormat="1" ht="15" customHeight="1" spans="1:250">
      <c r="A326" s="105">
        <v>2040303</v>
      </c>
      <c r="B326" s="107" t="s">
        <v>65</v>
      </c>
      <c r="C326" s="111"/>
      <c r="D326" s="101">
        <v>0</v>
      </c>
      <c r="E326" s="102">
        <f t="shared" si="17"/>
        <v>0</v>
      </c>
      <c r="F326" s="103">
        <f t="shared" si="16"/>
        <v>0</v>
      </c>
      <c r="G326" s="104">
        <v>0</v>
      </c>
      <c r="IL326" s="50"/>
      <c r="IM326" s="50"/>
      <c r="IN326" s="50"/>
      <c r="IO326" s="50"/>
      <c r="IP326" s="50"/>
    </row>
    <row r="327" s="83" customFormat="1" ht="15" customHeight="1" spans="1:250">
      <c r="A327" s="105">
        <v>2040304</v>
      </c>
      <c r="B327" s="107" t="s">
        <v>269</v>
      </c>
      <c r="C327" s="111"/>
      <c r="D327" s="101">
        <v>0</v>
      </c>
      <c r="E327" s="102">
        <f t="shared" si="17"/>
        <v>0</v>
      </c>
      <c r="F327" s="103">
        <f t="shared" si="16"/>
        <v>0</v>
      </c>
      <c r="G327" s="104">
        <v>0</v>
      </c>
      <c r="IL327" s="50"/>
      <c r="IM327" s="50"/>
      <c r="IN327" s="50"/>
      <c r="IO327" s="50"/>
      <c r="IP327" s="50"/>
    </row>
    <row r="328" s="83" customFormat="1" ht="15" customHeight="1" spans="1:250">
      <c r="A328" s="105">
        <v>2040350</v>
      </c>
      <c r="B328" s="107" t="s">
        <v>72</v>
      </c>
      <c r="C328" s="111"/>
      <c r="D328" s="101">
        <v>0</v>
      </c>
      <c r="E328" s="102">
        <f t="shared" si="17"/>
        <v>0</v>
      </c>
      <c r="F328" s="103">
        <f t="shared" si="16"/>
        <v>0</v>
      </c>
      <c r="G328" s="104">
        <v>0</v>
      </c>
      <c r="IL328" s="50"/>
      <c r="IM328" s="50"/>
      <c r="IN328" s="50"/>
      <c r="IO328" s="50"/>
      <c r="IP328" s="50"/>
    </row>
    <row r="329" s="83" customFormat="1" ht="15" customHeight="1" spans="1:250">
      <c r="A329" s="105">
        <v>2040399</v>
      </c>
      <c r="B329" s="107" t="s">
        <v>270</v>
      </c>
      <c r="C329" s="111"/>
      <c r="D329" s="101">
        <v>0</v>
      </c>
      <c r="E329" s="102">
        <f t="shared" si="17"/>
        <v>0</v>
      </c>
      <c r="F329" s="103">
        <f t="shared" si="16"/>
        <v>0</v>
      </c>
      <c r="G329" s="104">
        <v>0</v>
      </c>
      <c r="IL329" s="50"/>
      <c r="IM329" s="50"/>
      <c r="IN329" s="50"/>
      <c r="IO329" s="50"/>
      <c r="IP329" s="50"/>
    </row>
    <row r="330" s="83" customFormat="1" ht="15" customHeight="1" spans="1:250">
      <c r="A330" s="105">
        <v>20404</v>
      </c>
      <c r="B330" s="106" t="s">
        <v>271</v>
      </c>
      <c r="C330" s="110">
        <f>SUM(C331:C337)</f>
        <v>0</v>
      </c>
      <c r="D330" s="101">
        <v>0</v>
      </c>
      <c r="E330" s="102">
        <f t="shared" si="17"/>
        <v>0</v>
      </c>
      <c r="F330" s="103">
        <f t="shared" si="16"/>
        <v>0</v>
      </c>
      <c r="G330" s="104">
        <v>0</v>
      </c>
      <c r="IL330" s="50"/>
      <c r="IM330" s="50"/>
      <c r="IN330" s="50"/>
      <c r="IO330" s="50"/>
      <c r="IP330" s="50"/>
    </row>
    <row r="331" s="83" customFormat="1" ht="15" customHeight="1" spans="1:250">
      <c r="A331" s="105">
        <v>2040401</v>
      </c>
      <c r="B331" s="107" t="s">
        <v>63</v>
      </c>
      <c r="C331" s="111"/>
      <c r="D331" s="101">
        <v>0</v>
      </c>
      <c r="E331" s="102">
        <f t="shared" si="17"/>
        <v>0</v>
      </c>
      <c r="F331" s="103">
        <f t="shared" si="16"/>
        <v>0</v>
      </c>
      <c r="G331" s="104">
        <v>0</v>
      </c>
      <c r="IL331" s="50"/>
      <c r="IM331" s="50"/>
      <c r="IN331" s="50"/>
      <c r="IO331" s="50"/>
      <c r="IP331" s="50"/>
    </row>
    <row r="332" s="83" customFormat="1" ht="15" customHeight="1" spans="1:250">
      <c r="A332" s="105">
        <v>2040402</v>
      </c>
      <c r="B332" s="107" t="s">
        <v>64</v>
      </c>
      <c r="C332" s="111"/>
      <c r="D332" s="101">
        <v>0</v>
      </c>
      <c r="E332" s="102">
        <f t="shared" si="17"/>
        <v>0</v>
      </c>
      <c r="F332" s="103">
        <f t="shared" si="16"/>
        <v>0</v>
      </c>
      <c r="G332" s="104">
        <v>0</v>
      </c>
      <c r="IL332" s="50"/>
      <c r="IM332" s="50"/>
      <c r="IN332" s="50"/>
      <c r="IO332" s="50"/>
      <c r="IP332" s="50"/>
    </row>
    <row r="333" s="83" customFormat="1" ht="15" customHeight="1" spans="1:250">
      <c r="A333" s="105">
        <v>2040403</v>
      </c>
      <c r="B333" s="107" t="s">
        <v>65</v>
      </c>
      <c r="C333" s="111"/>
      <c r="D333" s="101">
        <v>0</v>
      </c>
      <c r="E333" s="102">
        <f t="shared" si="17"/>
        <v>0</v>
      </c>
      <c r="F333" s="103">
        <f t="shared" si="16"/>
        <v>0</v>
      </c>
      <c r="G333" s="104">
        <v>0</v>
      </c>
      <c r="IL333" s="50"/>
      <c r="IM333" s="50"/>
      <c r="IN333" s="50"/>
      <c r="IO333" s="50"/>
      <c r="IP333" s="50"/>
    </row>
    <row r="334" s="83" customFormat="1" ht="15" customHeight="1" spans="1:250">
      <c r="A334" s="105">
        <v>2040409</v>
      </c>
      <c r="B334" s="107" t="s">
        <v>272</v>
      </c>
      <c r="C334" s="111"/>
      <c r="D334" s="101">
        <v>0</v>
      </c>
      <c r="E334" s="102">
        <f t="shared" si="17"/>
        <v>0</v>
      </c>
      <c r="F334" s="103">
        <f t="shared" si="16"/>
        <v>0</v>
      </c>
      <c r="G334" s="104">
        <v>0</v>
      </c>
      <c r="IL334" s="50"/>
      <c r="IM334" s="50"/>
      <c r="IN334" s="50"/>
      <c r="IO334" s="50"/>
      <c r="IP334" s="50"/>
    </row>
    <row r="335" s="83" customFormat="1" ht="15" customHeight="1" spans="1:250">
      <c r="A335" s="105">
        <v>2040410</v>
      </c>
      <c r="B335" s="107" t="s">
        <v>273</v>
      </c>
      <c r="C335" s="111"/>
      <c r="D335" s="101">
        <v>0</v>
      </c>
      <c r="E335" s="102">
        <f t="shared" si="17"/>
        <v>0</v>
      </c>
      <c r="F335" s="103"/>
      <c r="G335" s="104">
        <v>0</v>
      </c>
      <c r="IL335" s="50"/>
      <c r="IM335" s="50"/>
      <c r="IN335" s="50"/>
      <c r="IO335" s="50"/>
      <c r="IP335" s="50"/>
    </row>
    <row r="336" s="83" customFormat="1" ht="15" customHeight="1" spans="1:250">
      <c r="A336" s="105">
        <v>2040450</v>
      </c>
      <c r="B336" s="107" t="s">
        <v>72</v>
      </c>
      <c r="C336" s="111"/>
      <c r="D336" s="101">
        <v>0</v>
      </c>
      <c r="E336" s="102">
        <f t="shared" si="17"/>
        <v>0</v>
      </c>
      <c r="F336" s="103">
        <f t="shared" ref="F336:F358" si="18">IF(C336=0,,E336/C336*100)</f>
        <v>0</v>
      </c>
      <c r="G336" s="104">
        <v>0</v>
      </c>
      <c r="IL336" s="50"/>
      <c r="IM336" s="50"/>
      <c r="IN336" s="50"/>
      <c r="IO336" s="50"/>
      <c r="IP336" s="50"/>
    </row>
    <row r="337" s="83" customFormat="1" ht="15" customHeight="1" spans="1:250">
      <c r="A337" s="105">
        <v>2040499</v>
      </c>
      <c r="B337" s="107" t="s">
        <v>274</v>
      </c>
      <c r="C337" s="111"/>
      <c r="D337" s="101">
        <v>0</v>
      </c>
      <c r="E337" s="102">
        <f t="shared" si="17"/>
        <v>0</v>
      </c>
      <c r="F337" s="103">
        <f t="shared" si="18"/>
        <v>0</v>
      </c>
      <c r="G337" s="104">
        <v>0</v>
      </c>
      <c r="IL337" s="50"/>
      <c r="IM337" s="50"/>
      <c r="IN337" s="50"/>
      <c r="IO337" s="50"/>
      <c r="IP337" s="50"/>
    </row>
    <row r="338" s="83" customFormat="1" ht="15" customHeight="1" spans="1:250">
      <c r="A338" s="105">
        <v>20405</v>
      </c>
      <c r="B338" s="106" t="s">
        <v>275</v>
      </c>
      <c r="C338" s="110">
        <f>SUM(C339:C346)</f>
        <v>0</v>
      </c>
      <c r="D338" s="101">
        <v>0</v>
      </c>
      <c r="E338" s="102">
        <f t="shared" si="17"/>
        <v>0</v>
      </c>
      <c r="F338" s="103">
        <f t="shared" si="18"/>
        <v>0</v>
      </c>
      <c r="G338" s="104">
        <v>0</v>
      </c>
      <c r="IL338" s="50"/>
      <c r="IM338" s="50"/>
      <c r="IN338" s="50"/>
      <c r="IO338" s="50"/>
      <c r="IP338" s="50"/>
    </row>
    <row r="339" s="83" customFormat="1" ht="15" customHeight="1" spans="1:250">
      <c r="A339" s="105">
        <v>2040501</v>
      </c>
      <c r="B339" s="107" t="s">
        <v>63</v>
      </c>
      <c r="C339" s="111"/>
      <c r="D339" s="101">
        <v>0</v>
      </c>
      <c r="E339" s="102">
        <f t="shared" si="17"/>
        <v>0</v>
      </c>
      <c r="F339" s="103">
        <f t="shared" si="18"/>
        <v>0</v>
      </c>
      <c r="G339" s="104">
        <v>0</v>
      </c>
      <c r="IL339" s="50"/>
      <c r="IM339" s="50"/>
      <c r="IN339" s="50"/>
      <c r="IO339" s="50"/>
      <c r="IP339" s="50"/>
    </row>
    <row r="340" s="83" customFormat="1" ht="15" customHeight="1" spans="1:250">
      <c r="A340" s="105">
        <v>2040502</v>
      </c>
      <c r="B340" s="107" t="s">
        <v>64</v>
      </c>
      <c r="C340" s="111"/>
      <c r="D340" s="101">
        <v>0</v>
      </c>
      <c r="E340" s="102">
        <f t="shared" si="17"/>
        <v>0</v>
      </c>
      <c r="F340" s="103">
        <f t="shared" si="18"/>
        <v>0</v>
      </c>
      <c r="G340" s="104">
        <v>0</v>
      </c>
      <c r="IL340" s="50"/>
      <c r="IM340" s="50"/>
      <c r="IN340" s="50"/>
      <c r="IO340" s="50"/>
      <c r="IP340" s="50"/>
    </row>
    <row r="341" s="83" customFormat="1" ht="15" customHeight="1" spans="1:250">
      <c r="A341" s="105">
        <v>2040503</v>
      </c>
      <c r="B341" s="107" t="s">
        <v>65</v>
      </c>
      <c r="C341" s="111"/>
      <c r="D341" s="101">
        <v>0</v>
      </c>
      <c r="E341" s="102">
        <f t="shared" si="17"/>
        <v>0</v>
      </c>
      <c r="F341" s="103">
        <f t="shared" si="18"/>
        <v>0</v>
      </c>
      <c r="G341" s="104">
        <v>0</v>
      </c>
      <c r="IL341" s="50"/>
      <c r="IM341" s="50"/>
      <c r="IN341" s="50"/>
      <c r="IO341" s="50"/>
      <c r="IP341" s="50"/>
    </row>
    <row r="342" s="83" customFormat="1" ht="15" customHeight="1" spans="1:250">
      <c r="A342" s="105">
        <v>2040504</v>
      </c>
      <c r="B342" s="107" t="s">
        <v>276</v>
      </c>
      <c r="C342" s="111"/>
      <c r="D342" s="101">
        <v>0</v>
      </c>
      <c r="E342" s="102">
        <f t="shared" si="17"/>
        <v>0</v>
      </c>
      <c r="F342" s="103">
        <f t="shared" si="18"/>
        <v>0</v>
      </c>
      <c r="G342" s="104">
        <v>0</v>
      </c>
      <c r="IL342" s="50"/>
      <c r="IM342" s="50"/>
      <c r="IN342" s="50"/>
      <c r="IO342" s="50"/>
      <c r="IP342" s="50"/>
    </row>
    <row r="343" s="83" customFormat="1" ht="15" customHeight="1" spans="1:250">
      <c r="A343" s="105">
        <v>2040505</v>
      </c>
      <c r="B343" s="107" t="s">
        <v>277</v>
      </c>
      <c r="C343" s="111"/>
      <c r="D343" s="101">
        <v>0</v>
      </c>
      <c r="E343" s="102">
        <f t="shared" si="17"/>
        <v>0</v>
      </c>
      <c r="F343" s="103">
        <f t="shared" si="18"/>
        <v>0</v>
      </c>
      <c r="G343" s="104">
        <v>0</v>
      </c>
      <c r="IL343" s="50"/>
      <c r="IM343" s="50"/>
      <c r="IN343" s="50"/>
      <c r="IO343" s="50"/>
      <c r="IP343" s="50"/>
    </row>
    <row r="344" s="83" customFormat="1" ht="15" customHeight="1" spans="1:250">
      <c r="A344" s="105">
        <v>2040506</v>
      </c>
      <c r="B344" s="107" t="s">
        <v>278</v>
      </c>
      <c r="C344" s="111"/>
      <c r="D344" s="101">
        <v>0</v>
      </c>
      <c r="E344" s="102">
        <f t="shared" si="17"/>
        <v>0</v>
      </c>
      <c r="F344" s="103">
        <f t="shared" si="18"/>
        <v>0</v>
      </c>
      <c r="G344" s="104">
        <v>0</v>
      </c>
      <c r="IL344" s="50"/>
      <c r="IM344" s="50"/>
      <c r="IN344" s="50"/>
      <c r="IO344" s="50"/>
      <c r="IP344" s="50"/>
    </row>
    <row r="345" s="83" customFormat="1" ht="15" customHeight="1" spans="1:250">
      <c r="A345" s="105">
        <v>2040550</v>
      </c>
      <c r="B345" s="107" t="s">
        <v>72</v>
      </c>
      <c r="C345" s="111"/>
      <c r="D345" s="101">
        <v>0</v>
      </c>
      <c r="E345" s="102">
        <f t="shared" si="17"/>
        <v>0</v>
      </c>
      <c r="F345" s="103">
        <f t="shared" si="18"/>
        <v>0</v>
      </c>
      <c r="G345" s="104">
        <v>0</v>
      </c>
      <c r="IL345" s="50"/>
      <c r="IM345" s="50"/>
      <c r="IN345" s="50"/>
      <c r="IO345" s="50"/>
      <c r="IP345" s="50"/>
    </row>
    <row r="346" s="83" customFormat="1" ht="15" customHeight="1" spans="1:250">
      <c r="A346" s="105">
        <v>2040599</v>
      </c>
      <c r="B346" s="107" t="s">
        <v>279</v>
      </c>
      <c r="C346" s="111"/>
      <c r="D346" s="101">
        <v>0</v>
      </c>
      <c r="E346" s="102">
        <f t="shared" si="17"/>
        <v>0</v>
      </c>
      <c r="F346" s="103">
        <f t="shared" si="18"/>
        <v>0</v>
      </c>
      <c r="G346" s="104">
        <v>0</v>
      </c>
      <c r="IL346" s="50"/>
      <c r="IM346" s="50"/>
      <c r="IN346" s="50"/>
      <c r="IO346" s="50"/>
      <c r="IP346" s="50"/>
    </row>
    <row r="347" s="83" customFormat="1" ht="15" customHeight="1" spans="1:250">
      <c r="A347" s="105">
        <v>20406</v>
      </c>
      <c r="B347" s="106" t="s">
        <v>280</v>
      </c>
      <c r="C347" s="110">
        <f>SUM(C348:C362)</f>
        <v>426</v>
      </c>
      <c r="D347" s="101">
        <v>452</v>
      </c>
      <c r="E347" s="102">
        <f t="shared" si="17"/>
        <v>26</v>
      </c>
      <c r="F347" s="103">
        <f t="shared" si="18"/>
        <v>6.10328638497653</v>
      </c>
      <c r="G347" s="104">
        <v>452</v>
      </c>
      <c r="IL347" s="50"/>
      <c r="IM347" s="50"/>
      <c r="IN347" s="50"/>
      <c r="IO347" s="50"/>
      <c r="IP347" s="50"/>
    </row>
    <row r="348" s="83" customFormat="1" ht="15" customHeight="1" spans="1:250">
      <c r="A348" s="105">
        <v>2040601</v>
      </c>
      <c r="B348" s="107" t="s">
        <v>63</v>
      </c>
      <c r="C348" s="111">
        <v>305</v>
      </c>
      <c r="D348" s="101">
        <v>338</v>
      </c>
      <c r="E348" s="102">
        <f t="shared" si="17"/>
        <v>33</v>
      </c>
      <c r="F348" s="103">
        <f t="shared" si="18"/>
        <v>10.8196721311475</v>
      </c>
      <c r="G348" s="104">
        <v>338</v>
      </c>
      <c r="IL348" s="50"/>
      <c r="IM348" s="50"/>
      <c r="IN348" s="50"/>
      <c r="IO348" s="50"/>
      <c r="IP348" s="50"/>
    </row>
    <row r="349" s="83" customFormat="1" ht="15" customHeight="1" spans="1:250">
      <c r="A349" s="105">
        <v>2040602</v>
      </c>
      <c r="B349" s="107" t="s">
        <v>64</v>
      </c>
      <c r="C349" s="111"/>
      <c r="D349" s="101">
        <v>0</v>
      </c>
      <c r="E349" s="102">
        <f t="shared" si="17"/>
        <v>0</v>
      </c>
      <c r="F349" s="103">
        <f t="shared" si="18"/>
        <v>0</v>
      </c>
      <c r="G349" s="104">
        <v>0</v>
      </c>
      <c r="IL349" s="50"/>
      <c r="IM349" s="50"/>
      <c r="IN349" s="50"/>
      <c r="IO349" s="50"/>
      <c r="IP349" s="50"/>
    </row>
    <row r="350" s="83" customFormat="1" ht="15" customHeight="1" spans="1:250">
      <c r="A350" s="105">
        <v>2040603</v>
      </c>
      <c r="B350" s="107" t="s">
        <v>65</v>
      </c>
      <c r="C350" s="111"/>
      <c r="D350" s="101">
        <v>0</v>
      </c>
      <c r="E350" s="102">
        <f t="shared" si="17"/>
        <v>0</v>
      </c>
      <c r="F350" s="103">
        <f t="shared" si="18"/>
        <v>0</v>
      </c>
      <c r="G350" s="104">
        <v>0</v>
      </c>
      <c r="IL350" s="50"/>
      <c r="IM350" s="50"/>
      <c r="IN350" s="50"/>
      <c r="IO350" s="50"/>
      <c r="IP350" s="50"/>
    </row>
    <row r="351" s="83" customFormat="1" ht="15" customHeight="1" spans="1:250">
      <c r="A351" s="105">
        <v>2040604</v>
      </c>
      <c r="B351" s="107" t="s">
        <v>281</v>
      </c>
      <c r="C351" s="111">
        <v>25</v>
      </c>
      <c r="D351" s="101">
        <v>24</v>
      </c>
      <c r="E351" s="102">
        <f t="shared" si="17"/>
        <v>-1</v>
      </c>
      <c r="F351" s="103">
        <f t="shared" si="18"/>
        <v>-4</v>
      </c>
      <c r="G351" s="104">
        <v>24</v>
      </c>
      <c r="IL351" s="50"/>
      <c r="IM351" s="50"/>
      <c r="IN351" s="50"/>
      <c r="IO351" s="50"/>
      <c r="IP351" s="50"/>
    </row>
    <row r="352" s="83" customFormat="1" ht="15" customHeight="1" spans="1:250">
      <c r="A352" s="105">
        <v>2040605</v>
      </c>
      <c r="B352" s="107" t="s">
        <v>282</v>
      </c>
      <c r="C352" s="111">
        <v>10</v>
      </c>
      <c r="D352" s="101">
        <v>9</v>
      </c>
      <c r="E352" s="102">
        <f t="shared" si="17"/>
        <v>-1</v>
      </c>
      <c r="F352" s="103">
        <f t="shared" si="18"/>
        <v>-10</v>
      </c>
      <c r="G352" s="104">
        <v>9</v>
      </c>
      <c r="IL352" s="50"/>
      <c r="IM352" s="50"/>
      <c r="IN352" s="50"/>
      <c r="IO352" s="50"/>
      <c r="IP352" s="50"/>
    </row>
    <row r="353" s="83" customFormat="1" ht="15" customHeight="1" spans="1:250">
      <c r="A353" s="105">
        <v>2040606</v>
      </c>
      <c r="B353" s="107" t="s">
        <v>283</v>
      </c>
      <c r="C353" s="111">
        <v>72</v>
      </c>
      <c r="D353" s="101">
        <v>18</v>
      </c>
      <c r="E353" s="102">
        <f t="shared" si="17"/>
        <v>-54</v>
      </c>
      <c r="F353" s="103">
        <f t="shared" si="18"/>
        <v>-75</v>
      </c>
      <c r="G353" s="104">
        <v>18</v>
      </c>
      <c r="IL353" s="50"/>
      <c r="IM353" s="50"/>
      <c r="IN353" s="50"/>
      <c r="IO353" s="50"/>
      <c r="IP353" s="50"/>
    </row>
    <row r="354" s="83" customFormat="1" ht="15" customHeight="1" spans="1:250">
      <c r="A354" s="105">
        <v>2040607</v>
      </c>
      <c r="B354" s="107" t="s">
        <v>284</v>
      </c>
      <c r="C354" s="111">
        <v>3</v>
      </c>
      <c r="D354" s="101">
        <v>4</v>
      </c>
      <c r="E354" s="102">
        <f t="shared" si="17"/>
        <v>1</v>
      </c>
      <c r="F354" s="103">
        <f t="shared" si="18"/>
        <v>33.3333333333333</v>
      </c>
      <c r="G354" s="104">
        <v>4</v>
      </c>
      <c r="IL354" s="50"/>
      <c r="IM354" s="50"/>
      <c r="IN354" s="50"/>
      <c r="IO354" s="50"/>
      <c r="IP354" s="50"/>
    </row>
    <row r="355" s="83" customFormat="1" ht="15" customHeight="1" spans="1:250">
      <c r="A355" s="105">
        <v>2040608</v>
      </c>
      <c r="B355" s="107" t="s">
        <v>285</v>
      </c>
      <c r="C355" s="111"/>
      <c r="D355" s="101">
        <v>0</v>
      </c>
      <c r="E355" s="102">
        <f t="shared" si="17"/>
        <v>0</v>
      </c>
      <c r="F355" s="103">
        <f t="shared" si="18"/>
        <v>0</v>
      </c>
      <c r="G355" s="104">
        <v>0</v>
      </c>
      <c r="IL355" s="50"/>
      <c r="IM355" s="50"/>
      <c r="IN355" s="50"/>
      <c r="IO355" s="50"/>
      <c r="IP355" s="50"/>
    </row>
    <row r="356" s="83" customFormat="1" ht="15" customHeight="1" spans="1:250">
      <c r="A356" s="105">
        <v>2040609</v>
      </c>
      <c r="B356" s="107" t="s">
        <v>286</v>
      </c>
      <c r="C356" s="111"/>
      <c r="D356" s="101">
        <v>0</v>
      </c>
      <c r="E356" s="102">
        <f t="shared" si="17"/>
        <v>0</v>
      </c>
      <c r="F356" s="103">
        <f t="shared" si="18"/>
        <v>0</v>
      </c>
      <c r="G356" s="104">
        <v>0</v>
      </c>
      <c r="IL356" s="50"/>
      <c r="IM356" s="50"/>
      <c r="IN356" s="50"/>
      <c r="IO356" s="50"/>
      <c r="IP356" s="50"/>
    </row>
    <row r="357" s="83" customFormat="1" ht="15" customHeight="1" spans="1:250">
      <c r="A357" s="105">
        <v>2040610</v>
      </c>
      <c r="B357" s="107" t="s">
        <v>287</v>
      </c>
      <c r="C357" s="111">
        <v>11</v>
      </c>
      <c r="D357" s="101">
        <v>11</v>
      </c>
      <c r="E357" s="102">
        <f t="shared" si="17"/>
        <v>0</v>
      </c>
      <c r="F357" s="103">
        <f t="shared" si="18"/>
        <v>0</v>
      </c>
      <c r="G357" s="104">
        <v>11</v>
      </c>
      <c r="IL357" s="50"/>
      <c r="IM357" s="50"/>
      <c r="IN357" s="50"/>
      <c r="IO357" s="50"/>
      <c r="IP357" s="50"/>
    </row>
    <row r="358" s="83" customFormat="1" ht="15" customHeight="1" spans="1:250">
      <c r="A358" s="105">
        <v>2040611</v>
      </c>
      <c r="B358" s="107" t="s">
        <v>288</v>
      </c>
      <c r="C358" s="111"/>
      <c r="D358" s="101">
        <v>48</v>
      </c>
      <c r="E358" s="102">
        <f t="shared" si="17"/>
        <v>48</v>
      </c>
      <c r="F358" s="103">
        <f t="shared" si="18"/>
        <v>0</v>
      </c>
      <c r="G358" s="104">
        <v>48</v>
      </c>
      <c r="IL358" s="50"/>
      <c r="IM358" s="50"/>
      <c r="IN358" s="50"/>
      <c r="IO358" s="50"/>
      <c r="IP358" s="50"/>
    </row>
    <row r="359" s="83" customFormat="1" ht="15" customHeight="1" spans="1:250">
      <c r="A359" s="105">
        <v>2040612</v>
      </c>
      <c r="B359" s="107" t="s">
        <v>289</v>
      </c>
      <c r="C359" s="111"/>
      <c r="D359" s="101">
        <v>0</v>
      </c>
      <c r="E359" s="102">
        <f t="shared" si="17"/>
        <v>0</v>
      </c>
      <c r="F359" s="103"/>
      <c r="G359" s="104">
        <v>0</v>
      </c>
      <c r="IL359" s="50"/>
      <c r="IM359" s="50"/>
      <c r="IN359" s="50"/>
      <c r="IO359" s="50"/>
      <c r="IP359" s="50"/>
    </row>
    <row r="360" s="83" customFormat="1" ht="15" customHeight="1" spans="1:250">
      <c r="A360" s="105">
        <v>2040613</v>
      </c>
      <c r="B360" s="107" t="s">
        <v>105</v>
      </c>
      <c r="C360" s="111"/>
      <c r="D360" s="101">
        <v>0</v>
      </c>
      <c r="E360" s="102">
        <f t="shared" si="17"/>
        <v>0</v>
      </c>
      <c r="F360" s="103"/>
      <c r="G360" s="104">
        <v>0</v>
      </c>
      <c r="IL360" s="50"/>
      <c r="IM360" s="50"/>
      <c r="IN360" s="50"/>
      <c r="IO360" s="50"/>
      <c r="IP360" s="50"/>
    </row>
    <row r="361" s="83" customFormat="1" ht="15" customHeight="1" spans="1:250">
      <c r="A361" s="105">
        <v>2040650</v>
      </c>
      <c r="B361" s="107" t="s">
        <v>72</v>
      </c>
      <c r="C361" s="111"/>
      <c r="D361" s="101">
        <v>0</v>
      </c>
      <c r="E361" s="102">
        <f t="shared" si="17"/>
        <v>0</v>
      </c>
      <c r="F361" s="103">
        <f t="shared" ref="F361:F369" si="19">IF(C361=0,,E361/C361*100)</f>
        <v>0</v>
      </c>
      <c r="G361" s="104">
        <v>0</v>
      </c>
      <c r="IL361" s="50"/>
      <c r="IM361" s="50"/>
      <c r="IN361" s="50"/>
      <c r="IO361" s="50"/>
      <c r="IP361" s="50"/>
    </row>
    <row r="362" s="83" customFormat="1" ht="15" customHeight="1" spans="1:250">
      <c r="A362" s="105">
        <v>2040699</v>
      </c>
      <c r="B362" s="107" t="s">
        <v>290</v>
      </c>
      <c r="C362" s="111"/>
      <c r="D362" s="101">
        <v>0</v>
      </c>
      <c r="E362" s="102">
        <f t="shared" si="17"/>
        <v>0</v>
      </c>
      <c r="F362" s="103">
        <f t="shared" si="19"/>
        <v>0</v>
      </c>
      <c r="G362" s="104">
        <v>0</v>
      </c>
      <c r="IL362" s="50"/>
      <c r="IM362" s="50"/>
      <c r="IN362" s="50"/>
      <c r="IO362" s="50"/>
      <c r="IP362" s="50"/>
    </row>
    <row r="363" s="83" customFormat="1" ht="15" customHeight="1" spans="1:250">
      <c r="A363" s="105">
        <v>20407</v>
      </c>
      <c r="B363" s="106" t="s">
        <v>291</v>
      </c>
      <c r="C363" s="110">
        <f>SUM(C364:C372)</f>
        <v>0</v>
      </c>
      <c r="D363" s="101">
        <v>0</v>
      </c>
      <c r="E363" s="102">
        <f t="shared" si="17"/>
        <v>0</v>
      </c>
      <c r="F363" s="103">
        <f t="shared" si="19"/>
        <v>0</v>
      </c>
      <c r="G363" s="104">
        <v>0</v>
      </c>
      <c r="IL363" s="50"/>
      <c r="IM363" s="50"/>
      <c r="IN363" s="50"/>
      <c r="IO363" s="50"/>
      <c r="IP363" s="50"/>
    </row>
    <row r="364" s="83" customFormat="1" ht="15" customHeight="1" spans="1:250">
      <c r="A364" s="105">
        <v>2040701</v>
      </c>
      <c r="B364" s="107" t="s">
        <v>63</v>
      </c>
      <c r="C364" s="111"/>
      <c r="D364" s="101">
        <v>0</v>
      </c>
      <c r="E364" s="102">
        <f t="shared" si="17"/>
        <v>0</v>
      </c>
      <c r="F364" s="103">
        <f t="shared" si="19"/>
        <v>0</v>
      </c>
      <c r="G364" s="104">
        <v>0</v>
      </c>
      <c r="IL364" s="50"/>
      <c r="IM364" s="50"/>
      <c r="IN364" s="50"/>
      <c r="IO364" s="50"/>
      <c r="IP364" s="50"/>
    </row>
    <row r="365" s="83" customFormat="1" ht="15" customHeight="1" spans="1:250">
      <c r="A365" s="105">
        <v>2040702</v>
      </c>
      <c r="B365" s="107" t="s">
        <v>64</v>
      </c>
      <c r="C365" s="111"/>
      <c r="D365" s="101">
        <v>0</v>
      </c>
      <c r="E365" s="102">
        <f t="shared" si="17"/>
        <v>0</v>
      </c>
      <c r="F365" s="103">
        <f t="shared" si="19"/>
        <v>0</v>
      </c>
      <c r="G365" s="104">
        <v>0</v>
      </c>
      <c r="IL365" s="50"/>
      <c r="IM365" s="50"/>
      <c r="IN365" s="50"/>
      <c r="IO365" s="50"/>
      <c r="IP365" s="50"/>
    </row>
    <row r="366" s="83" customFormat="1" ht="15" customHeight="1" spans="1:250">
      <c r="A366" s="105">
        <v>2040703</v>
      </c>
      <c r="B366" s="107" t="s">
        <v>65</v>
      </c>
      <c r="C366" s="111"/>
      <c r="D366" s="101">
        <v>0</v>
      </c>
      <c r="E366" s="102">
        <f t="shared" si="17"/>
        <v>0</v>
      </c>
      <c r="F366" s="103">
        <f t="shared" si="19"/>
        <v>0</v>
      </c>
      <c r="G366" s="104">
        <v>0</v>
      </c>
      <c r="IL366" s="50"/>
      <c r="IM366" s="50"/>
      <c r="IN366" s="50"/>
      <c r="IO366" s="50"/>
      <c r="IP366" s="50"/>
    </row>
    <row r="367" s="83" customFormat="1" ht="15" customHeight="1" spans="1:250">
      <c r="A367" s="105">
        <v>2040704</v>
      </c>
      <c r="B367" s="107" t="s">
        <v>292</v>
      </c>
      <c r="C367" s="111"/>
      <c r="D367" s="101">
        <v>0</v>
      </c>
      <c r="E367" s="102">
        <f t="shared" si="17"/>
        <v>0</v>
      </c>
      <c r="F367" s="103">
        <f t="shared" si="19"/>
        <v>0</v>
      </c>
      <c r="G367" s="104">
        <v>0</v>
      </c>
      <c r="IL367" s="50"/>
      <c r="IM367" s="50"/>
      <c r="IN367" s="50"/>
      <c r="IO367" s="50"/>
      <c r="IP367" s="50"/>
    </row>
    <row r="368" s="83" customFormat="1" ht="15" customHeight="1" spans="1:250">
      <c r="A368" s="105">
        <v>2040705</v>
      </c>
      <c r="B368" s="107" t="s">
        <v>293</v>
      </c>
      <c r="C368" s="111"/>
      <c r="D368" s="101">
        <v>0</v>
      </c>
      <c r="E368" s="102">
        <f t="shared" si="17"/>
        <v>0</v>
      </c>
      <c r="F368" s="103">
        <f t="shared" si="19"/>
        <v>0</v>
      </c>
      <c r="G368" s="104">
        <v>0</v>
      </c>
      <c r="IL368" s="50"/>
      <c r="IM368" s="50"/>
      <c r="IN368" s="50"/>
      <c r="IO368" s="50"/>
      <c r="IP368" s="50"/>
    </row>
    <row r="369" s="83" customFormat="1" ht="15" customHeight="1" spans="1:250">
      <c r="A369" s="105">
        <v>2040706</v>
      </c>
      <c r="B369" s="107" t="s">
        <v>294</v>
      </c>
      <c r="C369" s="111"/>
      <c r="D369" s="101">
        <v>0</v>
      </c>
      <c r="E369" s="102">
        <f t="shared" si="17"/>
        <v>0</v>
      </c>
      <c r="F369" s="103">
        <f t="shared" si="19"/>
        <v>0</v>
      </c>
      <c r="G369" s="104">
        <v>0</v>
      </c>
      <c r="IL369" s="50"/>
      <c r="IM369" s="50"/>
      <c r="IN369" s="50"/>
      <c r="IO369" s="50"/>
      <c r="IP369" s="50"/>
    </row>
    <row r="370" s="83" customFormat="1" ht="15" customHeight="1" spans="1:250">
      <c r="A370" s="105">
        <v>2040707</v>
      </c>
      <c r="B370" s="107" t="s">
        <v>295</v>
      </c>
      <c r="C370" s="111"/>
      <c r="D370" s="101">
        <v>0</v>
      </c>
      <c r="E370" s="102">
        <f t="shared" si="17"/>
        <v>0</v>
      </c>
      <c r="F370" s="103"/>
      <c r="G370" s="104">
        <v>0</v>
      </c>
      <c r="IL370" s="50"/>
      <c r="IM370" s="50"/>
      <c r="IN370" s="50"/>
      <c r="IO370" s="50"/>
      <c r="IP370" s="50"/>
    </row>
    <row r="371" s="83" customFormat="1" ht="15" customHeight="1" spans="1:250">
      <c r="A371" s="105">
        <v>2040750</v>
      </c>
      <c r="B371" s="107" t="s">
        <v>72</v>
      </c>
      <c r="C371" s="111"/>
      <c r="D371" s="101">
        <v>0</v>
      </c>
      <c r="E371" s="102">
        <f t="shared" si="17"/>
        <v>0</v>
      </c>
      <c r="F371" s="103">
        <f t="shared" ref="F371:F379" si="20">IF(C371=0,,E371/C371*100)</f>
        <v>0</v>
      </c>
      <c r="G371" s="104">
        <v>0</v>
      </c>
      <c r="IL371" s="50"/>
      <c r="IM371" s="50"/>
      <c r="IN371" s="50"/>
      <c r="IO371" s="50"/>
      <c r="IP371" s="50"/>
    </row>
    <row r="372" s="83" customFormat="1" ht="15" customHeight="1" spans="1:250">
      <c r="A372" s="105">
        <v>2040799</v>
      </c>
      <c r="B372" s="107" t="s">
        <v>296</v>
      </c>
      <c r="C372" s="111"/>
      <c r="D372" s="101">
        <v>0</v>
      </c>
      <c r="E372" s="102">
        <f t="shared" si="17"/>
        <v>0</v>
      </c>
      <c r="F372" s="103">
        <f t="shared" si="20"/>
        <v>0</v>
      </c>
      <c r="G372" s="104">
        <v>0</v>
      </c>
      <c r="IL372" s="50"/>
      <c r="IM372" s="50"/>
      <c r="IN372" s="50"/>
      <c r="IO372" s="50"/>
      <c r="IP372" s="50"/>
    </row>
    <row r="373" s="83" customFormat="1" ht="15" customHeight="1" spans="1:250">
      <c r="A373" s="105">
        <v>20408</v>
      </c>
      <c r="B373" s="106" t="s">
        <v>297</v>
      </c>
      <c r="C373" s="110">
        <f>SUM(C374:C382)</f>
        <v>0</v>
      </c>
      <c r="D373" s="101">
        <v>0</v>
      </c>
      <c r="E373" s="102">
        <f t="shared" si="17"/>
        <v>0</v>
      </c>
      <c r="F373" s="103">
        <f t="shared" si="20"/>
        <v>0</v>
      </c>
      <c r="G373" s="104">
        <v>0</v>
      </c>
      <c r="IL373" s="50"/>
      <c r="IM373" s="50"/>
      <c r="IN373" s="50"/>
      <c r="IO373" s="50"/>
      <c r="IP373" s="50"/>
    </row>
    <row r="374" s="83" customFormat="1" ht="15" customHeight="1" spans="1:250">
      <c r="A374" s="105">
        <v>2040801</v>
      </c>
      <c r="B374" s="107" t="s">
        <v>63</v>
      </c>
      <c r="C374" s="111"/>
      <c r="D374" s="101">
        <v>0</v>
      </c>
      <c r="E374" s="102">
        <f t="shared" si="17"/>
        <v>0</v>
      </c>
      <c r="F374" s="103">
        <f t="shared" si="20"/>
        <v>0</v>
      </c>
      <c r="G374" s="104">
        <v>0</v>
      </c>
      <c r="IL374" s="50"/>
      <c r="IM374" s="50"/>
      <c r="IN374" s="50"/>
      <c r="IO374" s="50"/>
      <c r="IP374" s="50"/>
    </row>
    <row r="375" s="83" customFormat="1" ht="15" customHeight="1" spans="1:250">
      <c r="A375" s="105">
        <v>2040802</v>
      </c>
      <c r="B375" s="107" t="s">
        <v>64</v>
      </c>
      <c r="C375" s="111"/>
      <c r="D375" s="101">
        <v>0</v>
      </c>
      <c r="E375" s="102">
        <f t="shared" si="17"/>
        <v>0</v>
      </c>
      <c r="F375" s="103">
        <f t="shared" si="20"/>
        <v>0</v>
      </c>
      <c r="G375" s="104">
        <v>0</v>
      </c>
      <c r="IL375" s="50"/>
      <c r="IM375" s="50"/>
      <c r="IN375" s="50"/>
      <c r="IO375" s="50"/>
      <c r="IP375" s="50"/>
    </row>
    <row r="376" s="83" customFormat="1" ht="15" customHeight="1" spans="1:250">
      <c r="A376" s="105">
        <v>2040803</v>
      </c>
      <c r="B376" s="107" t="s">
        <v>65</v>
      </c>
      <c r="C376" s="111"/>
      <c r="D376" s="101">
        <v>0</v>
      </c>
      <c r="E376" s="102">
        <f t="shared" si="17"/>
        <v>0</v>
      </c>
      <c r="F376" s="103">
        <f t="shared" si="20"/>
        <v>0</v>
      </c>
      <c r="G376" s="104">
        <v>0</v>
      </c>
      <c r="IL376" s="50"/>
      <c r="IM376" s="50"/>
      <c r="IN376" s="50"/>
      <c r="IO376" s="50"/>
      <c r="IP376" s="50"/>
    </row>
    <row r="377" s="83" customFormat="1" ht="15" customHeight="1" spans="1:250">
      <c r="A377" s="105">
        <v>2040804</v>
      </c>
      <c r="B377" s="107" t="s">
        <v>298</v>
      </c>
      <c r="C377" s="111"/>
      <c r="D377" s="101">
        <v>0</v>
      </c>
      <c r="E377" s="102">
        <f t="shared" si="17"/>
        <v>0</v>
      </c>
      <c r="F377" s="103">
        <f t="shared" si="20"/>
        <v>0</v>
      </c>
      <c r="G377" s="104">
        <v>0</v>
      </c>
      <c r="IL377" s="50"/>
      <c r="IM377" s="50"/>
      <c r="IN377" s="50"/>
      <c r="IO377" s="50"/>
      <c r="IP377" s="50"/>
    </row>
    <row r="378" s="83" customFormat="1" ht="15" customHeight="1" spans="1:250">
      <c r="A378" s="105">
        <v>2040805</v>
      </c>
      <c r="B378" s="107" t="s">
        <v>299</v>
      </c>
      <c r="C378" s="111"/>
      <c r="D378" s="101">
        <v>0</v>
      </c>
      <c r="E378" s="102">
        <f t="shared" si="17"/>
        <v>0</v>
      </c>
      <c r="F378" s="103">
        <f t="shared" si="20"/>
        <v>0</v>
      </c>
      <c r="G378" s="104">
        <v>0</v>
      </c>
      <c r="IL378" s="50"/>
      <c r="IM378" s="50"/>
      <c r="IN378" s="50"/>
      <c r="IO378" s="50"/>
      <c r="IP378" s="50"/>
    </row>
    <row r="379" s="83" customFormat="1" ht="15" customHeight="1" spans="1:250">
      <c r="A379" s="105">
        <v>2040806</v>
      </c>
      <c r="B379" s="107" t="s">
        <v>300</v>
      </c>
      <c r="C379" s="111"/>
      <c r="D379" s="101">
        <v>0</v>
      </c>
      <c r="E379" s="102">
        <f t="shared" si="17"/>
        <v>0</v>
      </c>
      <c r="F379" s="103">
        <f t="shared" si="20"/>
        <v>0</v>
      </c>
      <c r="G379" s="104">
        <v>0</v>
      </c>
      <c r="IL379" s="50"/>
      <c r="IM379" s="50"/>
      <c r="IN379" s="50"/>
      <c r="IO379" s="50"/>
      <c r="IP379" s="50"/>
    </row>
    <row r="380" s="83" customFormat="1" ht="15" customHeight="1" spans="1:250">
      <c r="A380" s="105">
        <v>2040807</v>
      </c>
      <c r="B380" s="107" t="s">
        <v>105</v>
      </c>
      <c r="C380" s="111"/>
      <c r="D380" s="101">
        <v>0</v>
      </c>
      <c r="E380" s="102">
        <f t="shared" si="17"/>
        <v>0</v>
      </c>
      <c r="F380" s="103"/>
      <c r="G380" s="104">
        <v>0</v>
      </c>
      <c r="IL380" s="50"/>
      <c r="IM380" s="50"/>
      <c r="IN380" s="50"/>
      <c r="IO380" s="50"/>
      <c r="IP380" s="50"/>
    </row>
    <row r="381" s="83" customFormat="1" ht="15" customHeight="1" spans="1:250">
      <c r="A381" s="105">
        <v>2040850</v>
      </c>
      <c r="B381" s="107" t="s">
        <v>72</v>
      </c>
      <c r="C381" s="111"/>
      <c r="D381" s="101">
        <v>0</v>
      </c>
      <c r="E381" s="102">
        <f t="shared" si="17"/>
        <v>0</v>
      </c>
      <c r="F381" s="103">
        <f t="shared" ref="F381:F394" si="21">IF(C381=0,,E381/C381*100)</f>
        <v>0</v>
      </c>
      <c r="G381" s="104">
        <v>0</v>
      </c>
      <c r="IL381" s="50"/>
      <c r="IM381" s="50"/>
      <c r="IN381" s="50"/>
      <c r="IO381" s="50"/>
      <c r="IP381" s="50"/>
    </row>
    <row r="382" s="83" customFormat="1" ht="15" customHeight="1" spans="1:250">
      <c r="A382" s="105">
        <v>2040899</v>
      </c>
      <c r="B382" s="107" t="s">
        <v>301</v>
      </c>
      <c r="C382" s="111"/>
      <c r="D382" s="101">
        <v>0</v>
      </c>
      <c r="E382" s="102">
        <f t="shared" si="17"/>
        <v>0</v>
      </c>
      <c r="F382" s="103">
        <f t="shared" si="21"/>
        <v>0</v>
      </c>
      <c r="G382" s="104">
        <v>0</v>
      </c>
      <c r="IL382" s="50"/>
      <c r="IM382" s="50"/>
      <c r="IN382" s="50"/>
      <c r="IO382" s="50"/>
      <c r="IP382" s="50"/>
    </row>
    <row r="383" s="83" customFormat="1" ht="15" customHeight="1" spans="1:250">
      <c r="A383" s="105">
        <v>20409</v>
      </c>
      <c r="B383" s="106" t="s">
        <v>302</v>
      </c>
      <c r="C383" s="110">
        <f>SUM(C384:C390)</f>
        <v>0</v>
      </c>
      <c r="D383" s="101">
        <v>0</v>
      </c>
      <c r="E383" s="102">
        <f t="shared" si="17"/>
        <v>0</v>
      </c>
      <c r="F383" s="103">
        <f t="shared" si="21"/>
        <v>0</v>
      </c>
      <c r="G383" s="104">
        <v>0</v>
      </c>
      <c r="IL383" s="50"/>
      <c r="IM383" s="50"/>
      <c r="IN383" s="50"/>
      <c r="IO383" s="50"/>
      <c r="IP383" s="50"/>
    </row>
    <row r="384" s="83" customFormat="1" ht="15" customHeight="1" spans="1:250">
      <c r="A384" s="105">
        <v>2040901</v>
      </c>
      <c r="B384" s="107" t="s">
        <v>63</v>
      </c>
      <c r="C384" s="111"/>
      <c r="D384" s="101">
        <v>0</v>
      </c>
      <c r="E384" s="102">
        <f t="shared" si="17"/>
        <v>0</v>
      </c>
      <c r="F384" s="103">
        <f t="shared" si="21"/>
        <v>0</v>
      </c>
      <c r="G384" s="104">
        <v>0</v>
      </c>
      <c r="IL384" s="50"/>
      <c r="IM384" s="50"/>
      <c r="IN384" s="50"/>
      <c r="IO384" s="50"/>
      <c r="IP384" s="50"/>
    </row>
    <row r="385" s="83" customFormat="1" ht="15" customHeight="1" spans="1:250">
      <c r="A385" s="105">
        <v>2040902</v>
      </c>
      <c r="B385" s="107" t="s">
        <v>64</v>
      </c>
      <c r="C385" s="111"/>
      <c r="D385" s="101">
        <v>0</v>
      </c>
      <c r="E385" s="102">
        <f t="shared" si="17"/>
        <v>0</v>
      </c>
      <c r="F385" s="103">
        <f t="shared" si="21"/>
        <v>0</v>
      </c>
      <c r="G385" s="104">
        <v>0</v>
      </c>
      <c r="IL385" s="50"/>
      <c r="IM385" s="50"/>
      <c r="IN385" s="50"/>
      <c r="IO385" s="50"/>
      <c r="IP385" s="50"/>
    </row>
    <row r="386" s="83" customFormat="1" ht="15" customHeight="1" spans="1:250">
      <c r="A386" s="105">
        <v>2040903</v>
      </c>
      <c r="B386" s="107" t="s">
        <v>65</v>
      </c>
      <c r="C386" s="111"/>
      <c r="D386" s="101">
        <v>0</v>
      </c>
      <c r="E386" s="102">
        <f t="shared" si="17"/>
        <v>0</v>
      </c>
      <c r="F386" s="103">
        <f t="shared" si="21"/>
        <v>0</v>
      </c>
      <c r="G386" s="104">
        <v>0</v>
      </c>
      <c r="IL386" s="50"/>
      <c r="IM386" s="50"/>
      <c r="IN386" s="50"/>
      <c r="IO386" s="50"/>
      <c r="IP386" s="50"/>
    </row>
    <row r="387" s="83" customFormat="1" ht="15" customHeight="1" spans="1:250">
      <c r="A387" s="105">
        <v>2040904</v>
      </c>
      <c r="B387" s="107" t="s">
        <v>303</v>
      </c>
      <c r="C387" s="111"/>
      <c r="D387" s="101">
        <v>0</v>
      </c>
      <c r="E387" s="102">
        <f t="shared" si="17"/>
        <v>0</v>
      </c>
      <c r="F387" s="103">
        <f t="shared" si="21"/>
        <v>0</v>
      </c>
      <c r="G387" s="104">
        <v>0</v>
      </c>
      <c r="IL387" s="50"/>
      <c r="IM387" s="50"/>
      <c r="IN387" s="50"/>
      <c r="IO387" s="50"/>
      <c r="IP387" s="50"/>
    </row>
    <row r="388" s="83" customFormat="1" ht="15" customHeight="1" spans="1:250">
      <c r="A388" s="105">
        <v>2040905</v>
      </c>
      <c r="B388" s="107" t="s">
        <v>304</v>
      </c>
      <c r="C388" s="111"/>
      <c r="D388" s="101">
        <v>0</v>
      </c>
      <c r="E388" s="102">
        <f t="shared" si="17"/>
        <v>0</v>
      </c>
      <c r="F388" s="103">
        <f t="shared" si="21"/>
        <v>0</v>
      </c>
      <c r="G388" s="104">
        <v>0</v>
      </c>
      <c r="IL388" s="50"/>
      <c r="IM388" s="50"/>
      <c r="IN388" s="50"/>
      <c r="IO388" s="50"/>
      <c r="IP388" s="50"/>
    </row>
    <row r="389" s="83" customFormat="1" ht="15" customHeight="1" spans="1:250">
      <c r="A389" s="105">
        <v>2040950</v>
      </c>
      <c r="B389" s="107" t="s">
        <v>72</v>
      </c>
      <c r="C389" s="111"/>
      <c r="D389" s="101">
        <v>0</v>
      </c>
      <c r="E389" s="102">
        <f t="shared" ref="E389:E452" si="22">D389-C389</f>
        <v>0</v>
      </c>
      <c r="F389" s="103">
        <f t="shared" si="21"/>
        <v>0</v>
      </c>
      <c r="G389" s="104">
        <v>0</v>
      </c>
      <c r="IL389" s="50"/>
      <c r="IM389" s="50"/>
      <c r="IN389" s="50"/>
      <c r="IO389" s="50"/>
      <c r="IP389" s="50"/>
    </row>
    <row r="390" s="83" customFormat="1" ht="15" customHeight="1" spans="1:250">
      <c r="A390" s="105">
        <v>2040999</v>
      </c>
      <c r="B390" s="107" t="s">
        <v>305</v>
      </c>
      <c r="C390" s="111"/>
      <c r="D390" s="101">
        <v>0</v>
      </c>
      <c r="E390" s="102">
        <f t="shared" si="22"/>
        <v>0</v>
      </c>
      <c r="F390" s="103">
        <f t="shared" si="21"/>
        <v>0</v>
      </c>
      <c r="G390" s="104">
        <v>0</v>
      </c>
      <c r="IL390" s="50"/>
      <c r="IM390" s="50"/>
      <c r="IN390" s="50"/>
      <c r="IO390" s="50"/>
      <c r="IP390" s="50"/>
    </row>
    <row r="391" s="83" customFormat="1" ht="15" customHeight="1" spans="1:250">
      <c r="A391" s="105">
        <v>20410</v>
      </c>
      <c r="B391" s="106" t="s">
        <v>306</v>
      </c>
      <c r="C391" s="110">
        <f>SUM(C392:C396)</f>
        <v>0</v>
      </c>
      <c r="D391" s="101">
        <v>0</v>
      </c>
      <c r="E391" s="102">
        <f t="shared" si="22"/>
        <v>0</v>
      </c>
      <c r="F391" s="103">
        <f t="shared" si="21"/>
        <v>0</v>
      </c>
      <c r="G391" s="104">
        <v>0</v>
      </c>
      <c r="IL391" s="50"/>
      <c r="IM391" s="50"/>
      <c r="IN391" s="50"/>
      <c r="IO391" s="50"/>
      <c r="IP391" s="50"/>
    </row>
    <row r="392" s="83" customFormat="1" ht="15" customHeight="1" spans="1:250">
      <c r="A392" s="105">
        <v>2041001</v>
      </c>
      <c r="B392" s="107" t="s">
        <v>63</v>
      </c>
      <c r="C392" s="111"/>
      <c r="D392" s="101">
        <v>0</v>
      </c>
      <c r="E392" s="102">
        <f t="shared" si="22"/>
        <v>0</v>
      </c>
      <c r="F392" s="103">
        <f t="shared" si="21"/>
        <v>0</v>
      </c>
      <c r="G392" s="104">
        <v>0</v>
      </c>
      <c r="IL392" s="50"/>
      <c r="IM392" s="50"/>
      <c r="IN392" s="50"/>
      <c r="IO392" s="50"/>
      <c r="IP392" s="50"/>
    </row>
    <row r="393" s="83" customFormat="1" ht="15" customHeight="1" spans="1:250">
      <c r="A393" s="105">
        <v>2041002</v>
      </c>
      <c r="B393" s="107" t="s">
        <v>64</v>
      </c>
      <c r="C393" s="111"/>
      <c r="D393" s="101">
        <v>0</v>
      </c>
      <c r="E393" s="102">
        <f t="shared" si="22"/>
        <v>0</v>
      </c>
      <c r="F393" s="103">
        <f t="shared" si="21"/>
        <v>0</v>
      </c>
      <c r="G393" s="104">
        <v>0</v>
      </c>
      <c r="IL393" s="50"/>
      <c r="IM393" s="50"/>
      <c r="IN393" s="50"/>
      <c r="IO393" s="50"/>
      <c r="IP393" s="50"/>
    </row>
    <row r="394" s="83" customFormat="1" ht="15" customHeight="1" spans="1:250">
      <c r="A394" s="105">
        <v>2041006</v>
      </c>
      <c r="B394" s="107" t="s">
        <v>307</v>
      </c>
      <c r="C394" s="111"/>
      <c r="D394" s="101">
        <v>0</v>
      </c>
      <c r="E394" s="102">
        <f t="shared" si="22"/>
        <v>0</v>
      </c>
      <c r="F394" s="103">
        <f t="shared" si="21"/>
        <v>0</v>
      </c>
      <c r="G394" s="104">
        <v>0</v>
      </c>
      <c r="IL394" s="50"/>
      <c r="IM394" s="50"/>
      <c r="IN394" s="50"/>
      <c r="IO394" s="50"/>
      <c r="IP394" s="50"/>
    </row>
    <row r="395" s="83" customFormat="1" ht="15" customHeight="1" spans="1:250">
      <c r="A395" s="105">
        <v>2041007</v>
      </c>
      <c r="B395" s="107" t="s">
        <v>308</v>
      </c>
      <c r="C395" s="111"/>
      <c r="D395" s="101">
        <v>0</v>
      </c>
      <c r="E395" s="102">
        <f t="shared" si="22"/>
        <v>0</v>
      </c>
      <c r="F395" s="103"/>
      <c r="G395" s="104">
        <v>0</v>
      </c>
      <c r="IL395" s="50"/>
      <c r="IM395" s="50"/>
      <c r="IN395" s="50"/>
      <c r="IO395" s="50"/>
      <c r="IP395" s="50"/>
    </row>
    <row r="396" s="83" customFormat="1" ht="15" customHeight="1" spans="1:250">
      <c r="A396" s="105">
        <v>2041099</v>
      </c>
      <c r="B396" s="107" t="s">
        <v>309</v>
      </c>
      <c r="C396" s="111"/>
      <c r="D396" s="101">
        <v>0</v>
      </c>
      <c r="E396" s="102">
        <f t="shared" si="22"/>
        <v>0</v>
      </c>
      <c r="F396" s="103">
        <f t="shared" ref="F396:F459" si="23">IF(C396=0,,E396/C396*100)</f>
        <v>0</v>
      </c>
      <c r="G396" s="104">
        <v>0</v>
      </c>
      <c r="IL396" s="50"/>
      <c r="IM396" s="50"/>
      <c r="IN396" s="50"/>
      <c r="IO396" s="50"/>
      <c r="IP396" s="50"/>
    </row>
    <row r="397" s="83" customFormat="1" ht="15" customHeight="1" spans="1:250">
      <c r="A397" s="105">
        <v>20499</v>
      </c>
      <c r="B397" s="106" t="s">
        <v>310</v>
      </c>
      <c r="C397" s="110">
        <f>SUM(C398:C398)</f>
        <v>0</v>
      </c>
      <c r="D397" s="101">
        <v>0</v>
      </c>
      <c r="E397" s="102">
        <f t="shared" si="22"/>
        <v>0</v>
      </c>
      <c r="F397" s="103">
        <f t="shared" si="23"/>
        <v>0</v>
      </c>
      <c r="G397" s="104">
        <v>0</v>
      </c>
      <c r="IL397" s="50"/>
      <c r="IM397" s="50"/>
      <c r="IN397" s="50"/>
      <c r="IO397" s="50"/>
      <c r="IP397" s="50"/>
    </row>
    <row r="398" s="83" customFormat="1" ht="15" customHeight="1" spans="1:250">
      <c r="A398" s="105">
        <v>2049901</v>
      </c>
      <c r="B398" s="107" t="s">
        <v>311</v>
      </c>
      <c r="C398" s="111"/>
      <c r="D398" s="101">
        <v>0</v>
      </c>
      <c r="E398" s="102">
        <f t="shared" si="22"/>
        <v>0</v>
      </c>
      <c r="F398" s="103">
        <f t="shared" si="23"/>
        <v>0</v>
      </c>
      <c r="G398" s="104">
        <v>0</v>
      </c>
      <c r="IL398" s="50"/>
      <c r="IM398" s="50"/>
      <c r="IN398" s="50"/>
      <c r="IO398" s="50"/>
      <c r="IP398" s="50"/>
    </row>
    <row r="399" s="83" customFormat="1" ht="15" customHeight="1" spans="1:250">
      <c r="A399" s="105">
        <v>205</v>
      </c>
      <c r="B399" s="106" t="s">
        <v>312</v>
      </c>
      <c r="C399" s="110">
        <f>C400+C405+C414+C421+C427+C431+C435+C439+C445+C452</f>
        <v>22806</v>
      </c>
      <c r="D399" s="101">
        <v>21555</v>
      </c>
      <c r="E399" s="102">
        <f t="shared" si="22"/>
        <v>-1251</v>
      </c>
      <c r="F399" s="103">
        <f t="shared" si="23"/>
        <v>-5.48539857932123</v>
      </c>
      <c r="G399" s="104">
        <v>21555</v>
      </c>
      <c r="IL399" s="50"/>
      <c r="IM399" s="50"/>
      <c r="IN399" s="50"/>
      <c r="IO399" s="50"/>
      <c r="IP399" s="50"/>
    </row>
    <row r="400" s="83" customFormat="1" ht="15" customHeight="1" spans="1:250">
      <c r="A400" s="105">
        <v>20501</v>
      </c>
      <c r="B400" s="106" t="s">
        <v>313</v>
      </c>
      <c r="C400" s="110">
        <f>SUM(C401:C404)</f>
        <v>416</v>
      </c>
      <c r="D400" s="101">
        <v>563</v>
      </c>
      <c r="E400" s="102">
        <f t="shared" si="22"/>
        <v>147</v>
      </c>
      <c r="F400" s="103">
        <f t="shared" si="23"/>
        <v>35.3365384615385</v>
      </c>
      <c r="G400" s="104">
        <v>563</v>
      </c>
      <c r="IL400" s="50"/>
      <c r="IM400" s="50"/>
      <c r="IN400" s="50"/>
      <c r="IO400" s="50"/>
      <c r="IP400" s="50"/>
    </row>
    <row r="401" s="83" customFormat="1" ht="15" customHeight="1" spans="1:250">
      <c r="A401" s="105">
        <v>2050101</v>
      </c>
      <c r="B401" s="107" t="s">
        <v>63</v>
      </c>
      <c r="C401" s="111">
        <v>126</v>
      </c>
      <c r="D401" s="101">
        <v>128</v>
      </c>
      <c r="E401" s="102">
        <f t="shared" si="22"/>
        <v>2</v>
      </c>
      <c r="F401" s="103">
        <f t="shared" si="23"/>
        <v>1.58730158730159</v>
      </c>
      <c r="G401" s="104">
        <v>128</v>
      </c>
      <c r="IL401" s="50"/>
      <c r="IM401" s="50"/>
      <c r="IN401" s="50"/>
      <c r="IO401" s="50"/>
      <c r="IP401" s="50"/>
    </row>
    <row r="402" s="83" customFormat="1" ht="15" customHeight="1" spans="1:250">
      <c r="A402" s="105">
        <v>2050102</v>
      </c>
      <c r="B402" s="107" t="s">
        <v>64</v>
      </c>
      <c r="C402" s="111">
        <v>87</v>
      </c>
      <c r="D402" s="101">
        <v>279</v>
      </c>
      <c r="E402" s="102">
        <f t="shared" si="22"/>
        <v>192</v>
      </c>
      <c r="F402" s="103">
        <f t="shared" si="23"/>
        <v>220.689655172414</v>
      </c>
      <c r="G402" s="104">
        <v>279</v>
      </c>
      <c r="IL402" s="50"/>
      <c r="IM402" s="50"/>
      <c r="IN402" s="50"/>
      <c r="IO402" s="50"/>
      <c r="IP402" s="50"/>
    </row>
    <row r="403" s="83" customFormat="1" ht="15" customHeight="1" spans="1:250">
      <c r="A403" s="105">
        <v>2050103</v>
      </c>
      <c r="B403" s="107" t="s">
        <v>65</v>
      </c>
      <c r="C403" s="111"/>
      <c r="D403" s="101">
        <v>0</v>
      </c>
      <c r="E403" s="102">
        <f t="shared" si="22"/>
        <v>0</v>
      </c>
      <c r="F403" s="103">
        <f t="shared" si="23"/>
        <v>0</v>
      </c>
      <c r="G403" s="104">
        <v>0</v>
      </c>
      <c r="IL403" s="50"/>
      <c r="IM403" s="50"/>
      <c r="IN403" s="50"/>
      <c r="IO403" s="50"/>
      <c r="IP403" s="50"/>
    </row>
    <row r="404" s="83" customFormat="1" ht="15" customHeight="1" spans="1:250">
      <c r="A404" s="105">
        <v>2050199</v>
      </c>
      <c r="B404" s="107" t="s">
        <v>314</v>
      </c>
      <c r="C404" s="111">
        <v>203</v>
      </c>
      <c r="D404" s="101">
        <v>156</v>
      </c>
      <c r="E404" s="102">
        <f t="shared" si="22"/>
        <v>-47</v>
      </c>
      <c r="F404" s="103">
        <f t="shared" si="23"/>
        <v>-23.1527093596059</v>
      </c>
      <c r="G404" s="104">
        <v>156</v>
      </c>
      <c r="IL404" s="50"/>
      <c r="IM404" s="50"/>
      <c r="IN404" s="50"/>
      <c r="IO404" s="50"/>
      <c r="IP404" s="50"/>
    </row>
    <row r="405" s="83" customFormat="1" ht="15" customHeight="1" spans="1:250">
      <c r="A405" s="105">
        <v>20502</v>
      </c>
      <c r="B405" s="106" t="s">
        <v>315</v>
      </c>
      <c r="C405" s="110">
        <f>SUM(C406:C413)</f>
        <v>19886</v>
      </c>
      <c r="D405" s="101">
        <v>19183</v>
      </c>
      <c r="E405" s="102">
        <f t="shared" si="22"/>
        <v>-703</v>
      </c>
      <c r="F405" s="103">
        <f t="shared" si="23"/>
        <v>-3.5351503570351</v>
      </c>
      <c r="G405" s="104">
        <v>19183</v>
      </c>
      <c r="IL405" s="50"/>
      <c r="IM405" s="50"/>
      <c r="IN405" s="50"/>
      <c r="IO405" s="50"/>
      <c r="IP405" s="50"/>
    </row>
    <row r="406" s="83" customFormat="1" ht="15" customHeight="1" spans="1:250">
      <c r="A406" s="105">
        <v>2050201</v>
      </c>
      <c r="B406" s="107" t="s">
        <v>316</v>
      </c>
      <c r="C406" s="111">
        <v>585</v>
      </c>
      <c r="D406" s="101">
        <v>128</v>
      </c>
      <c r="E406" s="102">
        <f t="shared" si="22"/>
        <v>-457</v>
      </c>
      <c r="F406" s="103">
        <f t="shared" si="23"/>
        <v>-78.1196581196581</v>
      </c>
      <c r="G406" s="104">
        <v>128</v>
      </c>
      <c r="IL406" s="50"/>
      <c r="IM406" s="50"/>
      <c r="IN406" s="50"/>
      <c r="IO406" s="50"/>
      <c r="IP406" s="50"/>
    </row>
    <row r="407" s="83" customFormat="1" ht="15" customHeight="1" spans="1:250">
      <c r="A407" s="105">
        <v>2050202</v>
      </c>
      <c r="B407" s="107" t="s">
        <v>317</v>
      </c>
      <c r="C407" s="111">
        <v>8578</v>
      </c>
      <c r="D407" s="101">
        <v>8295</v>
      </c>
      <c r="E407" s="102">
        <f t="shared" si="22"/>
        <v>-283</v>
      </c>
      <c r="F407" s="103">
        <f t="shared" si="23"/>
        <v>-3.2991373280485</v>
      </c>
      <c r="G407" s="104">
        <v>8295</v>
      </c>
      <c r="IL407" s="50"/>
      <c r="IM407" s="50"/>
      <c r="IN407" s="50"/>
      <c r="IO407" s="50"/>
      <c r="IP407" s="50"/>
    </row>
    <row r="408" s="83" customFormat="1" ht="15" customHeight="1" spans="1:250">
      <c r="A408" s="105">
        <v>2050203</v>
      </c>
      <c r="B408" s="107" t="s">
        <v>318</v>
      </c>
      <c r="C408" s="111">
        <v>8675</v>
      </c>
      <c r="D408" s="101">
        <v>7623</v>
      </c>
      <c r="E408" s="102">
        <f t="shared" si="22"/>
        <v>-1052</v>
      </c>
      <c r="F408" s="103">
        <f t="shared" si="23"/>
        <v>-12.1268011527378</v>
      </c>
      <c r="G408" s="104">
        <v>7623</v>
      </c>
      <c r="IL408" s="50"/>
      <c r="IM408" s="50"/>
      <c r="IN408" s="50"/>
      <c r="IO408" s="50"/>
      <c r="IP408" s="50"/>
    </row>
    <row r="409" s="83" customFormat="1" ht="15" customHeight="1" spans="1:250">
      <c r="A409" s="105">
        <v>2050204</v>
      </c>
      <c r="B409" s="107" t="s">
        <v>319</v>
      </c>
      <c r="C409" s="111">
        <v>1999</v>
      </c>
      <c r="D409" s="101">
        <v>3038</v>
      </c>
      <c r="E409" s="102">
        <f t="shared" si="22"/>
        <v>1039</v>
      </c>
      <c r="F409" s="103">
        <f t="shared" si="23"/>
        <v>51.975987993997</v>
      </c>
      <c r="G409" s="104">
        <v>3038</v>
      </c>
      <c r="IL409" s="50"/>
      <c r="IM409" s="50"/>
      <c r="IN409" s="50"/>
      <c r="IO409" s="50"/>
      <c r="IP409" s="50"/>
    </row>
    <row r="410" s="83" customFormat="1" ht="15" customHeight="1" spans="1:250">
      <c r="A410" s="105">
        <v>2050205</v>
      </c>
      <c r="B410" s="107" t="s">
        <v>320</v>
      </c>
      <c r="C410" s="111"/>
      <c r="D410" s="101">
        <v>0</v>
      </c>
      <c r="E410" s="102">
        <f t="shared" si="22"/>
        <v>0</v>
      </c>
      <c r="F410" s="103">
        <f t="shared" si="23"/>
        <v>0</v>
      </c>
      <c r="G410" s="104">
        <v>0</v>
      </c>
      <c r="IL410" s="50"/>
      <c r="IM410" s="50"/>
      <c r="IN410" s="50"/>
      <c r="IO410" s="50"/>
      <c r="IP410" s="50"/>
    </row>
    <row r="411" s="83" customFormat="1" ht="15" customHeight="1" spans="1:250">
      <c r="A411" s="105">
        <v>2050206</v>
      </c>
      <c r="B411" s="107" t="s">
        <v>321</v>
      </c>
      <c r="C411" s="111"/>
      <c r="D411" s="101">
        <v>0</v>
      </c>
      <c r="E411" s="102">
        <f t="shared" si="22"/>
        <v>0</v>
      </c>
      <c r="F411" s="103">
        <f t="shared" si="23"/>
        <v>0</v>
      </c>
      <c r="G411" s="104">
        <v>0</v>
      </c>
      <c r="IL411" s="50"/>
      <c r="IM411" s="50"/>
      <c r="IN411" s="50"/>
      <c r="IO411" s="50"/>
      <c r="IP411" s="50"/>
    </row>
    <row r="412" s="83" customFormat="1" ht="15" customHeight="1" spans="1:250">
      <c r="A412" s="105">
        <v>2050207</v>
      </c>
      <c r="B412" s="107" t="s">
        <v>322</v>
      </c>
      <c r="C412" s="111"/>
      <c r="D412" s="101">
        <v>0</v>
      </c>
      <c r="E412" s="102">
        <f t="shared" si="22"/>
        <v>0</v>
      </c>
      <c r="F412" s="103">
        <f t="shared" si="23"/>
        <v>0</v>
      </c>
      <c r="G412" s="104">
        <v>0</v>
      </c>
      <c r="IL412" s="50"/>
      <c r="IM412" s="50"/>
      <c r="IN412" s="50"/>
      <c r="IO412" s="50"/>
      <c r="IP412" s="50"/>
    </row>
    <row r="413" s="83" customFormat="1" ht="15" customHeight="1" spans="1:250">
      <c r="A413" s="105">
        <v>2050299</v>
      </c>
      <c r="B413" s="107" t="s">
        <v>323</v>
      </c>
      <c r="C413" s="111">
        <v>49</v>
      </c>
      <c r="D413" s="101">
        <v>99</v>
      </c>
      <c r="E413" s="102">
        <f t="shared" si="22"/>
        <v>50</v>
      </c>
      <c r="F413" s="103">
        <f t="shared" si="23"/>
        <v>102.040816326531</v>
      </c>
      <c r="G413" s="104">
        <v>99</v>
      </c>
      <c r="IL413" s="50"/>
      <c r="IM413" s="50"/>
      <c r="IN413" s="50"/>
      <c r="IO413" s="50"/>
      <c r="IP413" s="50"/>
    </row>
    <row r="414" s="83" customFormat="1" ht="15" customHeight="1" spans="1:250">
      <c r="A414" s="105">
        <v>20503</v>
      </c>
      <c r="B414" s="106" t="s">
        <v>324</v>
      </c>
      <c r="C414" s="110">
        <f>SUM(C415:C420)</f>
        <v>1766</v>
      </c>
      <c r="D414" s="101">
        <v>964</v>
      </c>
      <c r="E414" s="102">
        <f t="shared" si="22"/>
        <v>-802</v>
      </c>
      <c r="F414" s="103">
        <f t="shared" si="23"/>
        <v>-45.4133635334088</v>
      </c>
      <c r="G414" s="104">
        <v>964</v>
      </c>
      <c r="IL414" s="50"/>
      <c r="IM414" s="50"/>
      <c r="IN414" s="50"/>
      <c r="IO414" s="50"/>
      <c r="IP414" s="50"/>
    </row>
    <row r="415" s="83" customFormat="1" ht="15" customHeight="1" spans="1:250">
      <c r="A415" s="105">
        <v>2050301</v>
      </c>
      <c r="B415" s="107" t="s">
        <v>325</v>
      </c>
      <c r="C415" s="111"/>
      <c r="D415" s="101">
        <v>0</v>
      </c>
      <c r="E415" s="102">
        <f t="shared" si="22"/>
        <v>0</v>
      </c>
      <c r="F415" s="103">
        <f t="shared" si="23"/>
        <v>0</v>
      </c>
      <c r="G415" s="104">
        <v>0</v>
      </c>
      <c r="IL415" s="50"/>
      <c r="IM415" s="50"/>
      <c r="IN415" s="50"/>
      <c r="IO415" s="50"/>
      <c r="IP415" s="50"/>
    </row>
    <row r="416" s="83" customFormat="1" ht="15" customHeight="1" spans="1:250">
      <c r="A416" s="105">
        <v>2050302</v>
      </c>
      <c r="B416" s="107" t="s">
        <v>326</v>
      </c>
      <c r="C416" s="111"/>
      <c r="D416" s="101">
        <v>964</v>
      </c>
      <c r="E416" s="102">
        <f t="shared" si="22"/>
        <v>964</v>
      </c>
      <c r="F416" s="103">
        <f t="shared" si="23"/>
        <v>0</v>
      </c>
      <c r="G416" s="104">
        <v>964</v>
      </c>
      <c r="IL416" s="50"/>
      <c r="IM416" s="50"/>
      <c r="IN416" s="50"/>
      <c r="IO416" s="50"/>
      <c r="IP416" s="50"/>
    </row>
    <row r="417" s="83" customFormat="1" ht="15" customHeight="1" spans="1:250">
      <c r="A417" s="105">
        <v>2050303</v>
      </c>
      <c r="B417" s="107" t="s">
        <v>327</v>
      </c>
      <c r="C417" s="111"/>
      <c r="D417" s="101">
        <v>0</v>
      </c>
      <c r="E417" s="102">
        <f t="shared" si="22"/>
        <v>0</v>
      </c>
      <c r="F417" s="103">
        <f t="shared" si="23"/>
        <v>0</v>
      </c>
      <c r="G417" s="104">
        <v>0</v>
      </c>
      <c r="IL417" s="50"/>
      <c r="IM417" s="50"/>
      <c r="IN417" s="50"/>
      <c r="IO417" s="50"/>
      <c r="IP417" s="50"/>
    </row>
    <row r="418" s="83" customFormat="1" ht="15" customHeight="1" spans="1:250">
      <c r="A418" s="105">
        <v>2050304</v>
      </c>
      <c r="B418" s="107" t="s">
        <v>328</v>
      </c>
      <c r="C418" s="111">
        <v>1766</v>
      </c>
      <c r="D418" s="101">
        <v>0</v>
      </c>
      <c r="E418" s="102">
        <f t="shared" si="22"/>
        <v>-1766</v>
      </c>
      <c r="F418" s="103">
        <f t="shared" si="23"/>
        <v>-100</v>
      </c>
      <c r="G418" s="104">
        <v>0</v>
      </c>
      <c r="IL418" s="50"/>
      <c r="IM418" s="50"/>
      <c r="IN418" s="50"/>
      <c r="IO418" s="50"/>
      <c r="IP418" s="50"/>
    </row>
    <row r="419" s="83" customFormat="1" ht="15" customHeight="1" spans="1:250">
      <c r="A419" s="105">
        <v>2050305</v>
      </c>
      <c r="B419" s="107" t="s">
        <v>329</v>
      </c>
      <c r="C419" s="111"/>
      <c r="D419" s="101">
        <v>0</v>
      </c>
      <c r="E419" s="102">
        <f t="shared" si="22"/>
        <v>0</v>
      </c>
      <c r="F419" s="103">
        <f t="shared" si="23"/>
        <v>0</v>
      </c>
      <c r="G419" s="104">
        <v>0</v>
      </c>
      <c r="IL419" s="50"/>
      <c r="IM419" s="50"/>
      <c r="IN419" s="50"/>
      <c r="IO419" s="50"/>
      <c r="IP419" s="50"/>
    </row>
    <row r="420" s="83" customFormat="1" ht="15" customHeight="1" spans="1:250">
      <c r="A420" s="105">
        <v>2050399</v>
      </c>
      <c r="B420" s="107" t="s">
        <v>330</v>
      </c>
      <c r="C420" s="111"/>
      <c r="D420" s="101">
        <v>0</v>
      </c>
      <c r="E420" s="102">
        <f t="shared" si="22"/>
        <v>0</v>
      </c>
      <c r="F420" s="103">
        <f t="shared" si="23"/>
        <v>0</v>
      </c>
      <c r="G420" s="104">
        <v>0</v>
      </c>
      <c r="IL420" s="50"/>
      <c r="IM420" s="50"/>
      <c r="IN420" s="50"/>
      <c r="IO420" s="50"/>
      <c r="IP420" s="50"/>
    </row>
    <row r="421" s="83" customFormat="1" ht="15" customHeight="1" spans="1:250">
      <c r="A421" s="105">
        <v>20504</v>
      </c>
      <c r="B421" s="106" t="s">
        <v>331</v>
      </c>
      <c r="C421" s="110">
        <f>SUM(C422:C426)</f>
        <v>0</v>
      </c>
      <c r="D421" s="101">
        <v>0</v>
      </c>
      <c r="E421" s="102">
        <f t="shared" si="22"/>
        <v>0</v>
      </c>
      <c r="F421" s="103">
        <f t="shared" si="23"/>
        <v>0</v>
      </c>
      <c r="G421" s="104">
        <v>0</v>
      </c>
      <c r="IL421" s="50"/>
      <c r="IM421" s="50"/>
      <c r="IN421" s="50"/>
      <c r="IO421" s="50"/>
      <c r="IP421" s="50"/>
    </row>
    <row r="422" s="83" customFormat="1" ht="15" customHeight="1" spans="1:250">
      <c r="A422" s="105">
        <v>2050401</v>
      </c>
      <c r="B422" s="107" t="s">
        <v>332</v>
      </c>
      <c r="C422" s="111"/>
      <c r="D422" s="101">
        <v>0</v>
      </c>
      <c r="E422" s="102">
        <f t="shared" si="22"/>
        <v>0</v>
      </c>
      <c r="F422" s="103">
        <f t="shared" si="23"/>
        <v>0</v>
      </c>
      <c r="G422" s="104">
        <v>0</v>
      </c>
      <c r="IL422" s="50"/>
      <c r="IM422" s="50"/>
      <c r="IN422" s="50"/>
      <c r="IO422" s="50"/>
      <c r="IP422" s="50"/>
    </row>
    <row r="423" s="83" customFormat="1" ht="15" customHeight="1" spans="1:250">
      <c r="A423" s="105">
        <v>2050402</v>
      </c>
      <c r="B423" s="107" t="s">
        <v>333</v>
      </c>
      <c r="C423" s="111"/>
      <c r="D423" s="101">
        <v>0</v>
      </c>
      <c r="E423" s="102">
        <f t="shared" si="22"/>
        <v>0</v>
      </c>
      <c r="F423" s="103">
        <f t="shared" si="23"/>
        <v>0</v>
      </c>
      <c r="G423" s="104">
        <v>0</v>
      </c>
      <c r="IL423" s="50"/>
      <c r="IM423" s="50"/>
      <c r="IN423" s="50"/>
      <c r="IO423" s="50"/>
      <c r="IP423" s="50"/>
    </row>
    <row r="424" s="83" customFormat="1" ht="15" customHeight="1" spans="1:250">
      <c r="A424" s="105">
        <v>2050403</v>
      </c>
      <c r="B424" s="107" t="s">
        <v>334</v>
      </c>
      <c r="C424" s="111"/>
      <c r="D424" s="101">
        <v>0</v>
      </c>
      <c r="E424" s="102">
        <f t="shared" si="22"/>
        <v>0</v>
      </c>
      <c r="F424" s="103">
        <f t="shared" si="23"/>
        <v>0</v>
      </c>
      <c r="G424" s="104">
        <v>0</v>
      </c>
      <c r="IL424" s="50"/>
      <c r="IM424" s="50"/>
      <c r="IN424" s="50"/>
      <c r="IO424" s="50"/>
      <c r="IP424" s="50"/>
    </row>
    <row r="425" s="83" customFormat="1" ht="15" customHeight="1" spans="1:250">
      <c r="A425" s="105">
        <v>2050404</v>
      </c>
      <c r="B425" s="107" t="s">
        <v>335</v>
      </c>
      <c r="C425" s="111"/>
      <c r="D425" s="101">
        <v>0</v>
      </c>
      <c r="E425" s="102">
        <f t="shared" si="22"/>
        <v>0</v>
      </c>
      <c r="F425" s="103">
        <f t="shared" si="23"/>
        <v>0</v>
      </c>
      <c r="G425" s="104">
        <v>0</v>
      </c>
      <c r="IL425" s="50"/>
      <c r="IM425" s="50"/>
      <c r="IN425" s="50"/>
      <c r="IO425" s="50"/>
      <c r="IP425" s="50"/>
    </row>
    <row r="426" s="83" customFormat="1" ht="15" customHeight="1" spans="1:250">
      <c r="A426" s="105">
        <v>2050499</v>
      </c>
      <c r="B426" s="107" t="s">
        <v>336</v>
      </c>
      <c r="C426" s="111"/>
      <c r="D426" s="101">
        <v>0</v>
      </c>
      <c r="E426" s="102">
        <f t="shared" si="22"/>
        <v>0</v>
      </c>
      <c r="F426" s="103">
        <f t="shared" si="23"/>
        <v>0</v>
      </c>
      <c r="G426" s="104">
        <v>0</v>
      </c>
      <c r="IL426" s="50"/>
      <c r="IM426" s="50"/>
      <c r="IN426" s="50"/>
      <c r="IO426" s="50"/>
      <c r="IP426" s="50"/>
    </row>
    <row r="427" s="83" customFormat="1" ht="15" customHeight="1" spans="1:250">
      <c r="A427" s="105">
        <v>20505</v>
      </c>
      <c r="B427" s="106" t="s">
        <v>337</v>
      </c>
      <c r="C427" s="110">
        <f>SUM(C428:C430)</f>
        <v>0</v>
      </c>
      <c r="D427" s="101">
        <v>0</v>
      </c>
      <c r="E427" s="102">
        <f t="shared" si="22"/>
        <v>0</v>
      </c>
      <c r="F427" s="103">
        <f t="shared" si="23"/>
        <v>0</v>
      </c>
      <c r="G427" s="104">
        <v>0</v>
      </c>
      <c r="IL427" s="50"/>
      <c r="IM427" s="50"/>
      <c r="IN427" s="50"/>
      <c r="IO427" s="50"/>
      <c r="IP427" s="50"/>
    </row>
    <row r="428" s="83" customFormat="1" ht="15" customHeight="1" spans="1:250">
      <c r="A428" s="105">
        <v>2050501</v>
      </c>
      <c r="B428" s="107" t="s">
        <v>338</v>
      </c>
      <c r="C428" s="111"/>
      <c r="D428" s="101">
        <v>0</v>
      </c>
      <c r="E428" s="102">
        <f t="shared" si="22"/>
        <v>0</v>
      </c>
      <c r="F428" s="103">
        <f t="shared" si="23"/>
        <v>0</v>
      </c>
      <c r="G428" s="104">
        <v>0</v>
      </c>
      <c r="IL428" s="50"/>
      <c r="IM428" s="50"/>
      <c r="IN428" s="50"/>
      <c r="IO428" s="50"/>
      <c r="IP428" s="50"/>
    </row>
    <row r="429" s="83" customFormat="1" ht="15" customHeight="1" spans="1:250">
      <c r="A429" s="105">
        <v>2050502</v>
      </c>
      <c r="B429" s="107" t="s">
        <v>339</v>
      </c>
      <c r="C429" s="111"/>
      <c r="D429" s="101">
        <v>0</v>
      </c>
      <c r="E429" s="102">
        <f t="shared" si="22"/>
        <v>0</v>
      </c>
      <c r="F429" s="103">
        <f t="shared" si="23"/>
        <v>0</v>
      </c>
      <c r="G429" s="104">
        <v>0</v>
      </c>
      <c r="IL429" s="50"/>
      <c r="IM429" s="50"/>
      <c r="IN429" s="50"/>
      <c r="IO429" s="50"/>
      <c r="IP429" s="50"/>
    </row>
    <row r="430" s="83" customFormat="1" ht="15" customHeight="1" spans="1:250">
      <c r="A430" s="105">
        <v>2050599</v>
      </c>
      <c r="B430" s="107" t="s">
        <v>340</v>
      </c>
      <c r="C430" s="111"/>
      <c r="D430" s="101">
        <v>0</v>
      </c>
      <c r="E430" s="102">
        <f t="shared" si="22"/>
        <v>0</v>
      </c>
      <c r="F430" s="103">
        <f t="shared" si="23"/>
        <v>0</v>
      </c>
      <c r="G430" s="104">
        <v>0</v>
      </c>
      <c r="IL430" s="50"/>
      <c r="IM430" s="50"/>
      <c r="IN430" s="50"/>
      <c r="IO430" s="50"/>
      <c r="IP430" s="50"/>
    </row>
    <row r="431" s="83" customFormat="1" ht="15" customHeight="1" spans="1:250">
      <c r="A431" s="105">
        <v>20506</v>
      </c>
      <c r="B431" s="106" t="s">
        <v>341</v>
      </c>
      <c r="C431" s="110">
        <f>SUM(C432:C434)</f>
        <v>0</v>
      </c>
      <c r="D431" s="101">
        <v>0</v>
      </c>
      <c r="E431" s="102">
        <f t="shared" si="22"/>
        <v>0</v>
      </c>
      <c r="F431" s="103">
        <f t="shared" si="23"/>
        <v>0</v>
      </c>
      <c r="G431" s="104">
        <v>0</v>
      </c>
      <c r="IL431" s="50"/>
      <c r="IM431" s="50"/>
      <c r="IN431" s="50"/>
      <c r="IO431" s="50"/>
      <c r="IP431" s="50"/>
    </row>
    <row r="432" s="83" customFormat="1" ht="15" customHeight="1" spans="1:250">
      <c r="A432" s="105">
        <v>2050601</v>
      </c>
      <c r="B432" s="107" t="s">
        <v>342</v>
      </c>
      <c r="C432" s="111"/>
      <c r="D432" s="101">
        <v>0</v>
      </c>
      <c r="E432" s="102">
        <f t="shared" si="22"/>
        <v>0</v>
      </c>
      <c r="F432" s="103">
        <f t="shared" si="23"/>
        <v>0</v>
      </c>
      <c r="G432" s="104">
        <v>0</v>
      </c>
      <c r="IL432" s="50"/>
      <c r="IM432" s="50"/>
      <c r="IN432" s="50"/>
      <c r="IO432" s="50"/>
      <c r="IP432" s="50"/>
    </row>
    <row r="433" s="83" customFormat="1" ht="15" customHeight="1" spans="1:250">
      <c r="A433" s="105">
        <v>2050602</v>
      </c>
      <c r="B433" s="107" t="s">
        <v>343</v>
      </c>
      <c r="C433" s="111"/>
      <c r="D433" s="101">
        <v>0</v>
      </c>
      <c r="E433" s="102">
        <f t="shared" si="22"/>
        <v>0</v>
      </c>
      <c r="F433" s="103">
        <f t="shared" si="23"/>
        <v>0</v>
      </c>
      <c r="G433" s="104">
        <v>0</v>
      </c>
      <c r="IL433" s="50"/>
      <c r="IM433" s="50"/>
      <c r="IN433" s="50"/>
      <c r="IO433" s="50"/>
      <c r="IP433" s="50"/>
    </row>
    <row r="434" s="83" customFormat="1" ht="15" customHeight="1" spans="1:250">
      <c r="A434" s="105">
        <v>2050699</v>
      </c>
      <c r="B434" s="107" t="s">
        <v>344</v>
      </c>
      <c r="C434" s="111"/>
      <c r="D434" s="101">
        <v>0</v>
      </c>
      <c r="E434" s="102">
        <f t="shared" si="22"/>
        <v>0</v>
      </c>
      <c r="F434" s="103">
        <f t="shared" si="23"/>
        <v>0</v>
      </c>
      <c r="G434" s="104">
        <v>0</v>
      </c>
      <c r="IL434" s="50"/>
      <c r="IM434" s="50"/>
      <c r="IN434" s="50"/>
      <c r="IO434" s="50"/>
      <c r="IP434" s="50"/>
    </row>
    <row r="435" s="83" customFormat="1" ht="15" customHeight="1" spans="1:250">
      <c r="A435" s="105">
        <v>20507</v>
      </c>
      <c r="B435" s="106" t="s">
        <v>345</v>
      </c>
      <c r="C435" s="110">
        <f>SUM(C436:C438)</f>
        <v>0</v>
      </c>
      <c r="D435" s="101">
        <v>0</v>
      </c>
      <c r="E435" s="102">
        <f t="shared" si="22"/>
        <v>0</v>
      </c>
      <c r="F435" s="103">
        <f t="shared" si="23"/>
        <v>0</v>
      </c>
      <c r="G435" s="104">
        <v>0</v>
      </c>
      <c r="IL435" s="50"/>
      <c r="IM435" s="50"/>
      <c r="IN435" s="50"/>
      <c r="IO435" s="50"/>
      <c r="IP435" s="50"/>
    </row>
    <row r="436" s="83" customFormat="1" ht="15" customHeight="1" spans="1:250">
      <c r="A436" s="105">
        <v>2050701</v>
      </c>
      <c r="B436" s="107" t="s">
        <v>346</v>
      </c>
      <c r="C436" s="111"/>
      <c r="D436" s="101">
        <v>0</v>
      </c>
      <c r="E436" s="102">
        <f t="shared" si="22"/>
        <v>0</v>
      </c>
      <c r="F436" s="103">
        <f t="shared" si="23"/>
        <v>0</v>
      </c>
      <c r="G436" s="104">
        <v>0</v>
      </c>
      <c r="IL436" s="50"/>
      <c r="IM436" s="50"/>
      <c r="IN436" s="50"/>
      <c r="IO436" s="50"/>
      <c r="IP436" s="50"/>
    </row>
    <row r="437" s="83" customFormat="1" ht="15" customHeight="1" spans="1:250">
      <c r="A437" s="105">
        <v>2050702</v>
      </c>
      <c r="B437" s="107" t="s">
        <v>347</v>
      </c>
      <c r="C437" s="111"/>
      <c r="D437" s="101">
        <v>0</v>
      </c>
      <c r="E437" s="102">
        <f t="shared" si="22"/>
        <v>0</v>
      </c>
      <c r="F437" s="103">
        <f t="shared" si="23"/>
        <v>0</v>
      </c>
      <c r="G437" s="104">
        <v>0</v>
      </c>
      <c r="IL437" s="50"/>
      <c r="IM437" s="50"/>
      <c r="IN437" s="50"/>
      <c r="IO437" s="50"/>
      <c r="IP437" s="50"/>
    </row>
    <row r="438" s="83" customFormat="1" ht="15" customHeight="1" spans="1:250">
      <c r="A438" s="105">
        <v>2050799</v>
      </c>
      <c r="B438" s="107" t="s">
        <v>348</v>
      </c>
      <c r="C438" s="111"/>
      <c r="D438" s="101">
        <v>0</v>
      </c>
      <c r="E438" s="102">
        <f t="shared" si="22"/>
        <v>0</v>
      </c>
      <c r="F438" s="103">
        <f t="shared" si="23"/>
        <v>0</v>
      </c>
      <c r="G438" s="104">
        <v>0</v>
      </c>
      <c r="IL438" s="50"/>
      <c r="IM438" s="50"/>
      <c r="IN438" s="50"/>
      <c r="IO438" s="50"/>
      <c r="IP438" s="50"/>
    </row>
    <row r="439" s="83" customFormat="1" ht="15" customHeight="1" spans="1:250">
      <c r="A439" s="105">
        <v>20508</v>
      </c>
      <c r="B439" s="106" t="s">
        <v>349</v>
      </c>
      <c r="C439" s="110">
        <f>SUM(C440:C444)</f>
        <v>738</v>
      </c>
      <c r="D439" s="101">
        <v>742</v>
      </c>
      <c r="E439" s="102">
        <f t="shared" si="22"/>
        <v>4</v>
      </c>
      <c r="F439" s="103">
        <f t="shared" si="23"/>
        <v>0.5420054200542</v>
      </c>
      <c r="G439" s="104">
        <v>742</v>
      </c>
      <c r="IL439" s="50"/>
      <c r="IM439" s="50"/>
      <c r="IN439" s="50"/>
      <c r="IO439" s="50"/>
      <c r="IP439" s="50"/>
    </row>
    <row r="440" s="83" customFormat="1" ht="15" customHeight="1" spans="1:250">
      <c r="A440" s="105">
        <v>2050801</v>
      </c>
      <c r="B440" s="107" t="s">
        <v>350</v>
      </c>
      <c r="C440" s="111">
        <v>534</v>
      </c>
      <c r="D440" s="101">
        <v>526</v>
      </c>
      <c r="E440" s="102">
        <f t="shared" si="22"/>
        <v>-8</v>
      </c>
      <c r="F440" s="103">
        <f t="shared" si="23"/>
        <v>-1.49812734082397</v>
      </c>
      <c r="G440" s="104">
        <v>526</v>
      </c>
      <c r="IL440" s="50"/>
      <c r="IM440" s="50"/>
      <c r="IN440" s="50"/>
      <c r="IO440" s="50"/>
      <c r="IP440" s="50"/>
    </row>
    <row r="441" s="83" customFormat="1" ht="15" customHeight="1" spans="1:250">
      <c r="A441" s="105">
        <v>2050802</v>
      </c>
      <c r="B441" s="107" t="s">
        <v>351</v>
      </c>
      <c r="C441" s="111">
        <v>204</v>
      </c>
      <c r="D441" s="101">
        <v>216</v>
      </c>
      <c r="E441" s="102">
        <f t="shared" si="22"/>
        <v>12</v>
      </c>
      <c r="F441" s="103">
        <f t="shared" si="23"/>
        <v>5.88235294117647</v>
      </c>
      <c r="G441" s="104">
        <v>216</v>
      </c>
      <c r="IL441" s="50"/>
      <c r="IM441" s="50"/>
      <c r="IN441" s="50"/>
      <c r="IO441" s="50"/>
      <c r="IP441" s="50"/>
    </row>
    <row r="442" s="83" customFormat="1" ht="15" customHeight="1" spans="1:250">
      <c r="A442" s="105">
        <v>2050803</v>
      </c>
      <c r="B442" s="107" t="s">
        <v>352</v>
      </c>
      <c r="C442" s="111"/>
      <c r="D442" s="101">
        <v>0</v>
      </c>
      <c r="E442" s="102">
        <f t="shared" si="22"/>
        <v>0</v>
      </c>
      <c r="F442" s="103">
        <f t="shared" si="23"/>
        <v>0</v>
      </c>
      <c r="G442" s="104">
        <v>0</v>
      </c>
      <c r="IL442" s="50"/>
      <c r="IM442" s="50"/>
      <c r="IN442" s="50"/>
      <c r="IO442" s="50"/>
      <c r="IP442" s="50"/>
    </row>
    <row r="443" s="83" customFormat="1" ht="15" customHeight="1" spans="1:250">
      <c r="A443" s="105">
        <v>2050804</v>
      </c>
      <c r="B443" s="107" t="s">
        <v>353</v>
      </c>
      <c r="C443" s="111"/>
      <c r="D443" s="101">
        <v>0</v>
      </c>
      <c r="E443" s="102">
        <f t="shared" si="22"/>
        <v>0</v>
      </c>
      <c r="F443" s="103">
        <f t="shared" si="23"/>
        <v>0</v>
      </c>
      <c r="G443" s="104">
        <v>0</v>
      </c>
      <c r="IL443" s="50"/>
      <c r="IM443" s="50"/>
      <c r="IN443" s="50"/>
      <c r="IO443" s="50"/>
      <c r="IP443" s="50"/>
    </row>
    <row r="444" s="83" customFormat="1" ht="15" customHeight="1" spans="1:250">
      <c r="A444" s="105">
        <v>2050899</v>
      </c>
      <c r="B444" s="107" t="s">
        <v>354</v>
      </c>
      <c r="C444" s="111"/>
      <c r="D444" s="101">
        <v>0</v>
      </c>
      <c r="E444" s="102">
        <f t="shared" si="22"/>
        <v>0</v>
      </c>
      <c r="F444" s="103">
        <f t="shared" si="23"/>
        <v>0</v>
      </c>
      <c r="G444" s="104">
        <v>0</v>
      </c>
      <c r="IL444" s="50"/>
      <c r="IM444" s="50"/>
      <c r="IN444" s="50"/>
      <c r="IO444" s="50"/>
      <c r="IP444" s="50"/>
    </row>
    <row r="445" s="83" customFormat="1" ht="15" customHeight="1" spans="1:250">
      <c r="A445" s="105">
        <v>20509</v>
      </c>
      <c r="B445" s="106" t="s">
        <v>355</v>
      </c>
      <c r="C445" s="110">
        <f>SUM(C446:C451)</f>
        <v>0</v>
      </c>
      <c r="D445" s="101">
        <v>0</v>
      </c>
      <c r="E445" s="102">
        <f t="shared" si="22"/>
        <v>0</v>
      </c>
      <c r="F445" s="103">
        <f t="shared" si="23"/>
        <v>0</v>
      </c>
      <c r="G445" s="104">
        <v>0</v>
      </c>
      <c r="IL445" s="50"/>
      <c r="IM445" s="50"/>
      <c r="IN445" s="50"/>
      <c r="IO445" s="50"/>
      <c r="IP445" s="50"/>
    </row>
    <row r="446" s="83" customFormat="1" ht="15" customHeight="1" spans="1:250">
      <c r="A446" s="105">
        <v>2050901</v>
      </c>
      <c r="B446" s="107" t="s">
        <v>356</v>
      </c>
      <c r="C446" s="111"/>
      <c r="D446" s="101">
        <v>0</v>
      </c>
      <c r="E446" s="102">
        <f t="shared" si="22"/>
        <v>0</v>
      </c>
      <c r="F446" s="103">
        <f t="shared" si="23"/>
        <v>0</v>
      </c>
      <c r="G446" s="104">
        <v>0</v>
      </c>
      <c r="IL446" s="50"/>
      <c r="IM446" s="50"/>
      <c r="IN446" s="50"/>
      <c r="IO446" s="50"/>
      <c r="IP446" s="50"/>
    </row>
    <row r="447" s="83" customFormat="1" ht="15" customHeight="1" spans="1:250">
      <c r="A447" s="105">
        <v>2050902</v>
      </c>
      <c r="B447" s="107" t="s">
        <v>357</v>
      </c>
      <c r="C447" s="111"/>
      <c r="D447" s="101">
        <v>0</v>
      </c>
      <c r="E447" s="102">
        <f t="shared" si="22"/>
        <v>0</v>
      </c>
      <c r="F447" s="103">
        <f t="shared" si="23"/>
        <v>0</v>
      </c>
      <c r="G447" s="104">
        <v>0</v>
      </c>
      <c r="IL447" s="50"/>
      <c r="IM447" s="50"/>
      <c r="IN447" s="50"/>
      <c r="IO447" s="50"/>
      <c r="IP447" s="50"/>
    </row>
    <row r="448" s="83" customFormat="1" ht="15" customHeight="1" spans="1:250">
      <c r="A448" s="105">
        <v>2050903</v>
      </c>
      <c r="B448" s="107" t="s">
        <v>358</v>
      </c>
      <c r="C448" s="111"/>
      <c r="D448" s="101">
        <v>0</v>
      </c>
      <c r="E448" s="102">
        <f t="shared" si="22"/>
        <v>0</v>
      </c>
      <c r="F448" s="103">
        <f t="shared" si="23"/>
        <v>0</v>
      </c>
      <c r="G448" s="104">
        <v>0</v>
      </c>
      <c r="IL448" s="50"/>
      <c r="IM448" s="50"/>
      <c r="IN448" s="50"/>
      <c r="IO448" s="50"/>
      <c r="IP448" s="50"/>
    </row>
    <row r="449" s="83" customFormat="1" ht="15" customHeight="1" spans="1:250">
      <c r="A449" s="105">
        <v>2050904</v>
      </c>
      <c r="B449" s="107" t="s">
        <v>359</v>
      </c>
      <c r="C449" s="111"/>
      <c r="D449" s="101">
        <v>0</v>
      </c>
      <c r="E449" s="102">
        <f t="shared" si="22"/>
        <v>0</v>
      </c>
      <c r="F449" s="103">
        <f t="shared" si="23"/>
        <v>0</v>
      </c>
      <c r="G449" s="104">
        <v>0</v>
      </c>
      <c r="IL449" s="50"/>
      <c r="IM449" s="50"/>
      <c r="IN449" s="50"/>
      <c r="IO449" s="50"/>
      <c r="IP449" s="50"/>
    </row>
    <row r="450" s="83" customFormat="1" ht="15" customHeight="1" spans="1:250">
      <c r="A450" s="105">
        <v>2050905</v>
      </c>
      <c r="B450" s="107" t="s">
        <v>360</v>
      </c>
      <c r="C450" s="111"/>
      <c r="D450" s="101">
        <v>0</v>
      </c>
      <c r="E450" s="102">
        <f t="shared" si="22"/>
        <v>0</v>
      </c>
      <c r="F450" s="103">
        <f t="shared" si="23"/>
        <v>0</v>
      </c>
      <c r="G450" s="104">
        <v>0</v>
      </c>
      <c r="IL450" s="50"/>
      <c r="IM450" s="50"/>
      <c r="IN450" s="50"/>
      <c r="IO450" s="50"/>
      <c r="IP450" s="50"/>
    </row>
    <row r="451" s="83" customFormat="1" ht="15" customHeight="1" spans="1:250">
      <c r="A451" s="105">
        <v>2050999</v>
      </c>
      <c r="B451" s="107" t="s">
        <v>361</v>
      </c>
      <c r="C451" s="111"/>
      <c r="D451" s="101">
        <v>0</v>
      </c>
      <c r="E451" s="102">
        <f t="shared" si="22"/>
        <v>0</v>
      </c>
      <c r="F451" s="103">
        <f t="shared" si="23"/>
        <v>0</v>
      </c>
      <c r="G451" s="104">
        <v>0</v>
      </c>
      <c r="IL451" s="50"/>
      <c r="IM451" s="50"/>
      <c r="IN451" s="50"/>
      <c r="IO451" s="50"/>
      <c r="IP451" s="50"/>
    </row>
    <row r="452" s="83" customFormat="1" ht="15" customHeight="1" spans="1:250">
      <c r="A452" s="105">
        <v>20599</v>
      </c>
      <c r="B452" s="106" t="s">
        <v>362</v>
      </c>
      <c r="C452" s="110">
        <f>C453</f>
        <v>0</v>
      </c>
      <c r="D452" s="101">
        <v>103</v>
      </c>
      <c r="E452" s="102">
        <f t="shared" si="22"/>
        <v>103</v>
      </c>
      <c r="F452" s="103">
        <f t="shared" si="23"/>
        <v>0</v>
      </c>
      <c r="G452" s="104">
        <v>103</v>
      </c>
      <c r="IL452" s="50"/>
      <c r="IM452" s="50"/>
      <c r="IN452" s="50"/>
      <c r="IO452" s="50"/>
      <c r="IP452" s="50"/>
    </row>
    <row r="453" s="83" customFormat="1" ht="15" customHeight="1" spans="1:250">
      <c r="A453" s="105">
        <v>2059999</v>
      </c>
      <c r="B453" s="107" t="s">
        <v>363</v>
      </c>
      <c r="C453" s="111"/>
      <c r="D453" s="101">
        <v>103</v>
      </c>
      <c r="E453" s="102">
        <f t="shared" ref="E453:E516" si="24">D453-C453</f>
        <v>103</v>
      </c>
      <c r="F453" s="103">
        <f t="shared" si="23"/>
        <v>0</v>
      </c>
      <c r="G453" s="104">
        <v>103</v>
      </c>
      <c r="IL453" s="50"/>
      <c r="IM453" s="50"/>
      <c r="IN453" s="50"/>
      <c r="IO453" s="50"/>
      <c r="IP453" s="50"/>
    </row>
    <row r="454" s="83" customFormat="1" ht="15" customHeight="1" spans="1:250">
      <c r="A454" s="105">
        <v>206</v>
      </c>
      <c r="B454" s="106" t="s">
        <v>364</v>
      </c>
      <c r="C454" s="110">
        <f>C455+C460+C469+C475+C481+C486+C491+C498+C502+C505</f>
        <v>188</v>
      </c>
      <c r="D454" s="101">
        <v>95</v>
      </c>
      <c r="E454" s="102">
        <f t="shared" si="24"/>
        <v>-93</v>
      </c>
      <c r="F454" s="103">
        <f t="shared" si="23"/>
        <v>-49.468085106383</v>
      </c>
      <c r="G454" s="104">
        <v>95</v>
      </c>
      <c r="IL454" s="50"/>
      <c r="IM454" s="50"/>
      <c r="IN454" s="50"/>
      <c r="IO454" s="50"/>
      <c r="IP454" s="50"/>
    </row>
    <row r="455" s="83" customFormat="1" ht="15" customHeight="1" spans="1:250">
      <c r="A455" s="105">
        <v>20601</v>
      </c>
      <c r="B455" s="106" t="s">
        <v>365</v>
      </c>
      <c r="C455" s="110">
        <f>SUM(C456:C459)</f>
        <v>48</v>
      </c>
      <c r="D455" s="101">
        <v>49</v>
      </c>
      <c r="E455" s="102">
        <f t="shared" si="24"/>
        <v>1</v>
      </c>
      <c r="F455" s="103">
        <f t="shared" si="23"/>
        <v>2.08333333333333</v>
      </c>
      <c r="G455" s="104">
        <v>49</v>
      </c>
      <c r="IL455" s="50"/>
      <c r="IM455" s="50"/>
      <c r="IN455" s="50"/>
      <c r="IO455" s="50"/>
      <c r="IP455" s="50"/>
    </row>
    <row r="456" s="83" customFormat="1" ht="15" customHeight="1" spans="1:250">
      <c r="A456" s="105">
        <v>2060101</v>
      </c>
      <c r="B456" s="107" t="s">
        <v>63</v>
      </c>
      <c r="C456" s="111">
        <v>48</v>
      </c>
      <c r="D456" s="101">
        <v>49</v>
      </c>
      <c r="E456" s="102">
        <f t="shared" si="24"/>
        <v>1</v>
      </c>
      <c r="F456" s="103">
        <f t="shared" si="23"/>
        <v>2.08333333333333</v>
      </c>
      <c r="G456" s="104">
        <v>49</v>
      </c>
      <c r="IL456" s="50"/>
      <c r="IM456" s="50"/>
      <c r="IN456" s="50"/>
      <c r="IO456" s="50"/>
      <c r="IP456" s="50"/>
    </row>
    <row r="457" s="83" customFormat="1" ht="15" customHeight="1" spans="1:250">
      <c r="A457" s="105">
        <v>2060102</v>
      </c>
      <c r="B457" s="107" t="s">
        <v>64</v>
      </c>
      <c r="C457" s="111"/>
      <c r="D457" s="101">
        <v>0</v>
      </c>
      <c r="E457" s="102">
        <f t="shared" si="24"/>
        <v>0</v>
      </c>
      <c r="F457" s="103">
        <f t="shared" si="23"/>
        <v>0</v>
      </c>
      <c r="G457" s="104">
        <v>0</v>
      </c>
      <c r="IL457" s="50"/>
      <c r="IM457" s="50"/>
      <c r="IN457" s="50"/>
      <c r="IO457" s="50"/>
      <c r="IP457" s="50"/>
    </row>
    <row r="458" s="83" customFormat="1" ht="15" customHeight="1" spans="1:250">
      <c r="A458" s="105">
        <v>2060103</v>
      </c>
      <c r="B458" s="107" t="s">
        <v>65</v>
      </c>
      <c r="C458" s="111"/>
      <c r="D458" s="101">
        <v>0</v>
      </c>
      <c r="E458" s="102">
        <f t="shared" si="24"/>
        <v>0</v>
      </c>
      <c r="F458" s="103">
        <f t="shared" si="23"/>
        <v>0</v>
      </c>
      <c r="G458" s="104">
        <v>0</v>
      </c>
      <c r="IL458" s="50"/>
      <c r="IM458" s="50"/>
      <c r="IN458" s="50"/>
      <c r="IO458" s="50"/>
      <c r="IP458" s="50"/>
    </row>
    <row r="459" s="83" customFormat="1" ht="15" customHeight="1" spans="1:250">
      <c r="A459" s="105">
        <v>2060199</v>
      </c>
      <c r="B459" s="107" t="s">
        <v>366</v>
      </c>
      <c r="C459" s="111"/>
      <c r="D459" s="101">
        <v>0</v>
      </c>
      <c r="E459" s="102">
        <f t="shared" si="24"/>
        <v>0</v>
      </c>
      <c r="F459" s="103">
        <f t="shared" si="23"/>
        <v>0</v>
      </c>
      <c r="G459" s="104">
        <v>0</v>
      </c>
      <c r="IL459" s="50"/>
      <c r="IM459" s="50"/>
      <c r="IN459" s="50"/>
      <c r="IO459" s="50"/>
      <c r="IP459" s="50"/>
    </row>
    <row r="460" s="83" customFormat="1" ht="15" customHeight="1" spans="1:250">
      <c r="A460" s="105">
        <v>20602</v>
      </c>
      <c r="B460" s="106" t="s">
        <v>367</v>
      </c>
      <c r="C460" s="110">
        <f>SUM(C461:C468)</f>
        <v>0</v>
      </c>
      <c r="D460" s="101">
        <v>0</v>
      </c>
      <c r="E460" s="102">
        <f t="shared" si="24"/>
        <v>0</v>
      </c>
      <c r="F460" s="103">
        <f t="shared" ref="F460:F523" si="25">IF(C460=0,,E460/C460*100)</f>
        <v>0</v>
      </c>
      <c r="G460" s="104">
        <v>0</v>
      </c>
      <c r="IL460" s="50"/>
      <c r="IM460" s="50"/>
      <c r="IN460" s="50"/>
      <c r="IO460" s="50"/>
      <c r="IP460" s="50"/>
    </row>
    <row r="461" s="83" customFormat="1" ht="15" customHeight="1" spans="1:250">
      <c r="A461" s="105">
        <v>2060201</v>
      </c>
      <c r="B461" s="107" t="s">
        <v>368</v>
      </c>
      <c r="C461" s="111"/>
      <c r="D461" s="101">
        <v>0</v>
      </c>
      <c r="E461" s="102">
        <f t="shared" si="24"/>
        <v>0</v>
      </c>
      <c r="F461" s="103">
        <f t="shared" si="25"/>
        <v>0</v>
      </c>
      <c r="G461" s="104">
        <v>0</v>
      </c>
      <c r="IL461" s="50"/>
      <c r="IM461" s="50"/>
      <c r="IN461" s="50"/>
      <c r="IO461" s="50"/>
      <c r="IP461" s="50"/>
    </row>
    <row r="462" s="83" customFormat="1" ht="15" customHeight="1" spans="1:250">
      <c r="A462" s="105">
        <v>2060202</v>
      </c>
      <c r="B462" s="107" t="s">
        <v>369</v>
      </c>
      <c r="C462" s="111"/>
      <c r="D462" s="101">
        <v>0</v>
      </c>
      <c r="E462" s="102">
        <f t="shared" si="24"/>
        <v>0</v>
      </c>
      <c r="F462" s="103">
        <f t="shared" si="25"/>
        <v>0</v>
      </c>
      <c r="G462" s="104">
        <v>0</v>
      </c>
      <c r="IL462" s="50"/>
      <c r="IM462" s="50"/>
      <c r="IN462" s="50"/>
      <c r="IO462" s="50"/>
      <c r="IP462" s="50"/>
    </row>
    <row r="463" s="83" customFormat="1" ht="15" customHeight="1" spans="1:250">
      <c r="A463" s="105">
        <v>2060203</v>
      </c>
      <c r="B463" s="107" t="s">
        <v>370</v>
      </c>
      <c r="C463" s="111"/>
      <c r="D463" s="101">
        <v>0</v>
      </c>
      <c r="E463" s="102">
        <f t="shared" si="24"/>
        <v>0</v>
      </c>
      <c r="F463" s="103">
        <f t="shared" si="25"/>
        <v>0</v>
      </c>
      <c r="G463" s="104">
        <v>0</v>
      </c>
      <c r="IL463" s="50"/>
      <c r="IM463" s="50"/>
      <c r="IN463" s="50"/>
      <c r="IO463" s="50"/>
      <c r="IP463" s="50"/>
    </row>
    <row r="464" s="83" customFormat="1" ht="15" customHeight="1" spans="1:250">
      <c r="A464" s="105">
        <v>2060204</v>
      </c>
      <c r="B464" s="107" t="s">
        <v>371</v>
      </c>
      <c r="C464" s="111"/>
      <c r="D464" s="101">
        <v>0</v>
      </c>
      <c r="E464" s="102">
        <f t="shared" si="24"/>
        <v>0</v>
      </c>
      <c r="F464" s="103">
        <f t="shared" si="25"/>
        <v>0</v>
      </c>
      <c r="G464" s="104">
        <v>0</v>
      </c>
      <c r="IL464" s="50"/>
      <c r="IM464" s="50"/>
      <c r="IN464" s="50"/>
      <c r="IO464" s="50"/>
      <c r="IP464" s="50"/>
    </row>
    <row r="465" s="83" customFormat="1" ht="15" customHeight="1" spans="1:250">
      <c r="A465" s="105">
        <v>2060205</v>
      </c>
      <c r="B465" s="107" t="s">
        <v>372</v>
      </c>
      <c r="C465" s="111"/>
      <c r="D465" s="101">
        <v>0</v>
      </c>
      <c r="E465" s="102">
        <f t="shared" si="24"/>
        <v>0</v>
      </c>
      <c r="F465" s="103">
        <f t="shared" si="25"/>
        <v>0</v>
      </c>
      <c r="G465" s="104">
        <v>0</v>
      </c>
      <c r="IL465" s="50"/>
      <c r="IM465" s="50"/>
      <c r="IN465" s="50"/>
      <c r="IO465" s="50"/>
      <c r="IP465" s="50"/>
    </row>
    <row r="466" s="83" customFormat="1" ht="15" customHeight="1" spans="1:250">
      <c r="A466" s="105">
        <v>2060206</v>
      </c>
      <c r="B466" s="107" t="s">
        <v>373</v>
      </c>
      <c r="C466" s="111"/>
      <c r="D466" s="101">
        <v>0</v>
      </c>
      <c r="E466" s="102">
        <f t="shared" si="24"/>
        <v>0</v>
      </c>
      <c r="F466" s="103">
        <f t="shared" si="25"/>
        <v>0</v>
      </c>
      <c r="G466" s="104">
        <v>0</v>
      </c>
      <c r="IL466" s="50"/>
      <c r="IM466" s="50"/>
      <c r="IN466" s="50"/>
      <c r="IO466" s="50"/>
      <c r="IP466" s="50"/>
    </row>
    <row r="467" s="83" customFormat="1" ht="15" customHeight="1" spans="1:250">
      <c r="A467" s="105">
        <v>2060207</v>
      </c>
      <c r="B467" s="107" t="s">
        <v>374</v>
      </c>
      <c r="C467" s="111"/>
      <c r="D467" s="101">
        <v>0</v>
      </c>
      <c r="E467" s="102">
        <f t="shared" si="24"/>
        <v>0</v>
      </c>
      <c r="F467" s="103">
        <f t="shared" si="25"/>
        <v>0</v>
      </c>
      <c r="G467" s="104">
        <v>0</v>
      </c>
      <c r="IL467" s="50"/>
      <c r="IM467" s="50"/>
      <c r="IN467" s="50"/>
      <c r="IO467" s="50"/>
      <c r="IP467" s="50"/>
    </row>
    <row r="468" s="83" customFormat="1" ht="15" customHeight="1" spans="1:250">
      <c r="A468" s="105">
        <v>2060299</v>
      </c>
      <c r="B468" s="107" t="s">
        <v>375</v>
      </c>
      <c r="C468" s="111"/>
      <c r="D468" s="101">
        <v>0</v>
      </c>
      <c r="E468" s="102">
        <f t="shared" si="24"/>
        <v>0</v>
      </c>
      <c r="F468" s="103">
        <f t="shared" si="25"/>
        <v>0</v>
      </c>
      <c r="G468" s="104">
        <v>0</v>
      </c>
      <c r="IL468" s="50"/>
      <c r="IM468" s="50"/>
      <c r="IN468" s="50"/>
      <c r="IO468" s="50"/>
      <c r="IP468" s="50"/>
    </row>
    <row r="469" s="83" customFormat="1" ht="15" customHeight="1" spans="1:250">
      <c r="A469" s="105">
        <v>20603</v>
      </c>
      <c r="B469" s="106" t="s">
        <v>376</v>
      </c>
      <c r="C469" s="110">
        <f>SUM(C470:C474)</f>
        <v>0</v>
      </c>
      <c r="D469" s="101">
        <v>0</v>
      </c>
      <c r="E469" s="102">
        <f t="shared" si="24"/>
        <v>0</v>
      </c>
      <c r="F469" s="103">
        <f t="shared" si="25"/>
        <v>0</v>
      </c>
      <c r="G469" s="104">
        <v>0</v>
      </c>
      <c r="IL469" s="50"/>
      <c r="IM469" s="50"/>
      <c r="IN469" s="50"/>
      <c r="IO469" s="50"/>
      <c r="IP469" s="50"/>
    </row>
    <row r="470" s="83" customFormat="1" ht="15" customHeight="1" spans="1:250">
      <c r="A470" s="105">
        <v>2060301</v>
      </c>
      <c r="B470" s="107" t="s">
        <v>368</v>
      </c>
      <c r="C470" s="111"/>
      <c r="D470" s="101">
        <v>0</v>
      </c>
      <c r="E470" s="102">
        <f t="shared" si="24"/>
        <v>0</v>
      </c>
      <c r="F470" s="103">
        <f t="shared" si="25"/>
        <v>0</v>
      </c>
      <c r="G470" s="104">
        <v>0</v>
      </c>
      <c r="IL470" s="50"/>
      <c r="IM470" s="50"/>
      <c r="IN470" s="50"/>
      <c r="IO470" s="50"/>
      <c r="IP470" s="50"/>
    </row>
    <row r="471" s="83" customFormat="1" ht="15" customHeight="1" spans="1:250">
      <c r="A471" s="105">
        <v>2060302</v>
      </c>
      <c r="B471" s="107" t="s">
        <v>377</v>
      </c>
      <c r="C471" s="111"/>
      <c r="D471" s="101">
        <v>0</v>
      </c>
      <c r="E471" s="102">
        <f t="shared" si="24"/>
        <v>0</v>
      </c>
      <c r="F471" s="103">
        <f t="shared" si="25"/>
        <v>0</v>
      </c>
      <c r="G471" s="104">
        <v>0</v>
      </c>
      <c r="IL471" s="50"/>
      <c r="IM471" s="50"/>
      <c r="IN471" s="50"/>
      <c r="IO471" s="50"/>
      <c r="IP471" s="50"/>
    </row>
    <row r="472" s="83" customFormat="1" ht="15" customHeight="1" spans="1:250">
      <c r="A472" s="105">
        <v>2060303</v>
      </c>
      <c r="B472" s="107" t="s">
        <v>378</v>
      </c>
      <c r="C472" s="111"/>
      <c r="D472" s="101">
        <v>0</v>
      </c>
      <c r="E472" s="102">
        <f t="shared" si="24"/>
        <v>0</v>
      </c>
      <c r="F472" s="103">
        <f t="shared" si="25"/>
        <v>0</v>
      </c>
      <c r="G472" s="104">
        <v>0</v>
      </c>
      <c r="IL472" s="50"/>
      <c r="IM472" s="50"/>
      <c r="IN472" s="50"/>
      <c r="IO472" s="50"/>
      <c r="IP472" s="50"/>
    </row>
    <row r="473" s="83" customFormat="1" ht="15" customHeight="1" spans="1:250">
      <c r="A473" s="105">
        <v>2060304</v>
      </c>
      <c r="B473" s="107" t="s">
        <v>379</v>
      </c>
      <c r="C473" s="111"/>
      <c r="D473" s="101">
        <v>0</v>
      </c>
      <c r="E473" s="102">
        <f t="shared" si="24"/>
        <v>0</v>
      </c>
      <c r="F473" s="103">
        <f t="shared" si="25"/>
        <v>0</v>
      </c>
      <c r="G473" s="104">
        <v>0</v>
      </c>
      <c r="IL473" s="50"/>
      <c r="IM473" s="50"/>
      <c r="IN473" s="50"/>
      <c r="IO473" s="50"/>
      <c r="IP473" s="50"/>
    </row>
    <row r="474" s="83" customFormat="1" ht="15" customHeight="1" spans="1:250">
      <c r="A474" s="105">
        <v>2060399</v>
      </c>
      <c r="B474" s="107" t="s">
        <v>380</v>
      </c>
      <c r="C474" s="111"/>
      <c r="D474" s="101">
        <v>0</v>
      </c>
      <c r="E474" s="102">
        <f t="shared" si="24"/>
        <v>0</v>
      </c>
      <c r="F474" s="103">
        <f t="shared" si="25"/>
        <v>0</v>
      </c>
      <c r="G474" s="104">
        <v>0</v>
      </c>
      <c r="IL474" s="50"/>
      <c r="IM474" s="50"/>
      <c r="IN474" s="50"/>
      <c r="IO474" s="50"/>
      <c r="IP474" s="50"/>
    </row>
    <row r="475" s="83" customFormat="1" ht="15" customHeight="1" spans="1:250">
      <c r="A475" s="105">
        <v>20604</v>
      </c>
      <c r="B475" s="106" t="s">
        <v>381</v>
      </c>
      <c r="C475" s="110">
        <f>SUM(C476:C480)</f>
        <v>0</v>
      </c>
      <c r="D475" s="101">
        <v>0</v>
      </c>
      <c r="E475" s="102">
        <f t="shared" si="24"/>
        <v>0</v>
      </c>
      <c r="F475" s="103">
        <f t="shared" si="25"/>
        <v>0</v>
      </c>
      <c r="G475" s="104">
        <v>0</v>
      </c>
      <c r="IL475" s="50"/>
      <c r="IM475" s="50"/>
      <c r="IN475" s="50"/>
      <c r="IO475" s="50"/>
      <c r="IP475" s="50"/>
    </row>
    <row r="476" s="83" customFormat="1" ht="15" customHeight="1" spans="1:250">
      <c r="A476" s="105">
        <v>2060401</v>
      </c>
      <c r="B476" s="107" t="s">
        <v>368</v>
      </c>
      <c r="C476" s="111"/>
      <c r="D476" s="101">
        <v>0</v>
      </c>
      <c r="E476" s="102">
        <f t="shared" si="24"/>
        <v>0</v>
      </c>
      <c r="F476" s="103">
        <f t="shared" si="25"/>
        <v>0</v>
      </c>
      <c r="G476" s="104">
        <v>0</v>
      </c>
      <c r="IL476" s="50"/>
      <c r="IM476" s="50"/>
      <c r="IN476" s="50"/>
      <c r="IO476" s="50"/>
      <c r="IP476" s="50"/>
    </row>
    <row r="477" s="83" customFormat="1" ht="15" customHeight="1" spans="1:250">
      <c r="A477" s="105">
        <v>2060402</v>
      </c>
      <c r="B477" s="107" t="s">
        <v>382</v>
      </c>
      <c r="C477" s="111"/>
      <c r="D477" s="101">
        <v>0</v>
      </c>
      <c r="E477" s="102">
        <f t="shared" si="24"/>
        <v>0</v>
      </c>
      <c r="F477" s="103">
        <f t="shared" si="25"/>
        <v>0</v>
      </c>
      <c r="G477" s="104">
        <v>0</v>
      </c>
      <c r="IL477" s="50"/>
      <c r="IM477" s="50"/>
      <c r="IN477" s="50"/>
      <c r="IO477" s="50"/>
      <c r="IP477" s="50"/>
    </row>
    <row r="478" s="83" customFormat="1" ht="15" customHeight="1" spans="1:250">
      <c r="A478" s="105">
        <v>2060403</v>
      </c>
      <c r="B478" s="107" t="s">
        <v>383</v>
      </c>
      <c r="C478" s="111"/>
      <c r="D478" s="101">
        <v>0</v>
      </c>
      <c r="E478" s="102">
        <f t="shared" si="24"/>
        <v>0</v>
      </c>
      <c r="F478" s="103">
        <f t="shared" si="25"/>
        <v>0</v>
      </c>
      <c r="G478" s="104">
        <v>0</v>
      </c>
      <c r="IL478" s="50"/>
      <c r="IM478" s="50"/>
      <c r="IN478" s="50"/>
      <c r="IO478" s="50"/>
      <c r="IP478" s="50"/>
    </row>
    <row r="479" s="83" customFormat="1" ht="15" customHeight="1" spans="1:250">
      <c r="A479" s="105">
        <v>2060404</v>
      </c>
      <c r="B479" s="107" t="s">
        <v>384</v>
      </c>
      <c r="C479" s="111"/>
      <c r="D479" s="101">
        <v>0</v>
      </c>
      <c r="E479" s="102">
        <f t="shared" si="24"/>
        <v>0</v>
      </c>
      <c r="F479" s="103">
        <f t="shared" si="25"/>
        <v>0</v>
      </c>
      <c r="G479" s="104">
        <v>0</v>
      </c>
      <c r="IL479" s="50"/>
      <c r="IM479" s="50"/>
      <c r="IN479" s="50"/>
      <c r="IO479" s="50"/>
      <c r="IP479" s="50"/>
    </row>
    <row r="480" s="83" customFormat="1" ht="15" customHeight="1" spans="1:250">
      <c r="A480" s="105">
        <v>2060499</v>
      </c>
      <c r="B480" s="107" t="s">
        <v>385</v>
      </c>
      <c r="C480" s="111"/>
      <c r="D480" s="101">
        <v>0</v>
      </c>
      <c r="E480" s="102">
        <f t="shared" si="24"/>
        <v>0</v>
      </c>
      <c r="F480" s="103">
        <f t="shared" si="25"/>
        <v>0</v>
      </c>
      <c r="G480" s="104">
        <v>0</v>
      </c>
      <c r="IL480" s="50"/>
      <c r="IM480" s="50"/>
      <c r="IN480" s="50"/>
      <c r="IO480" s="50"/>
      <c r="IP480" s="50"/>
    </row>
    <row r="481" s="83" customFormat="1" ht="15" customHeight="1" spans="1:250">
      <c r="A481" s="105">
        <v>20605</v>
      </c>
      <c r="B481" s="106" t="s">
        <v>386</v>
      </c>
      <c r="C481" s="110">
        <f>SUM(C482:C485)</f>
        <v>0</v>
      </c>
      <c r="D481" s="101">
        <v>0</v>
      </c>
      <c r="E481" s="102">
        <f t="shared" si="24"/>
        <v>0</v>
      </c>
      <c r="F481" s="103">
        <f t="shared" si="25"/>
        <v>0</v>
      </c>
      <c r="G481" s="104">
        <v>0</v>
      </c>
      <c r="IL481" s="50"/>
      <c r="IM481" s="50"/>
      <c r="IN481" s="50"/>
      <c r="IO481" s="50"/>
      <c r="IP481" s="50"/>
    </row>
    <row r="482" s="83" customFormat="1" ht="15" customHeight="1" spans="1:250">
      <c r="A482" s="105">
        <v>2060501</v>
      </c>
      <c r="B482" s="107" t="s">
        <v>368</v>
      </c>
      <c r="C482" s="111"/>
      <c r="D482" s="101">
        <v>0</v>
      </c>
      <c r="E482" s="102">
        <f t="shared" si="24"/>
        <v>0</v>
      </c>
      <c r="F482" s="103">
        <f t="shared" si="25"/>
        <v>0</v>
      </c>
      <c r="G482" s="104">
        <v>0</v>
      </c>
      <c r="IL482" s="50"/>
      <c r="IM482" s="50"/>
      <c r="IN482" s="50"/>
      <c r="IO482" s="50"/>
      <c r="IP482" s="50"/>
    </row>
    <row r="483" s="83" customFormat="1" ht="15" customHeight="1" spans="1:250">
      <c r="A483" s="105">
        <v>2060502</v>
      </c>
      <c r="B483" s="107" t="s">
        <v>387</v>
      </c>
      <c r="C483" s="111"/>
      <c r="D483" s="101">
        <v>0</v>
      </c>
      <c r="E483" s="102">
        <f t="shared" si="24"/>
        <v>0</v>
      </c>
      <c r="F483" s="103">
        <f t="shared" si="25"/>
        <v>0</v>
      </c>
      <c r="G483" s="104">
        <v>0</v>
      </c>
      <c r="IL483" s="50"/>
      <c r="IM483" s="50"/>
      <c r="IN483" s="50"/>
      <c r="IO483" s="50"/>
      <c r="IP483" s="50"/>
    </row>
    <row r="484" s="83" customFormat="1" ht="15" customHeight="1" spans="1:250">
      <c r="A484" s="105">
        <v>2060503</v>
      </c>
      <c r="B484" s="107" t="s">
        <v>388</v>
      </c>
      <c r="C484" s="111"/>
      <c r="D484" s="101">
        <v>0</v>
      </c>
      <c r="E484" s="102">
        <f t="shared" si="24"/>
        <v>0</v>
      </c>
      <c r="F484" s="103">
        <f t="shared" si="25"/>
        <v>0</v>
      </c>
      <c r="G484" s="104">
        <v>0</v>
      </c>
      <c r="IL484" s="50"/>
      <c r="IM484" s="50"/>
      <c r="IN484" s="50"/>
      <c r="IO484" s="50"/>
      <c r="IP484" s="50"/>
    </row>
    <row r="485" s="83" customFormat="1" ht="15" customHeight="1" spans="1:250">
      <c r="A485" s="105">
        <v>2060599</v>
      </c>
      <c r="B485" s="107" t="s">
        <v>389</v>
      </c>
      <c r="C485" s="111"/>
      <c r="D485" s="101">
        <v>0</v>
      </c>
      <c r="E485" s="102">
        <f t="shared" si="24"/>
        <v>0</v>
      </c>
      <c r="F485" s="103">
        <f t="shared" si="25"/>
        <v>0</v>
      </c>
      <c r="G485" s="104">
        <v>0</v>
      </c>
      <c r="IL485" s="50"/>
      <c r="IM485" s="50"/>
      <c r="IN485" s="50"/>
      <c r="IO485" s="50"/>
      <c r="IP485" s="50"/>
    </row>
    <row r="486" s="83" customFormat="1" ht="15" customHeight="1" spans="1:250">
      <c r="A486" s="105">
        <v>20606</v>
      </c>
      <c r="B486" s="106" t="s">
        <v>390</v>
      </c>
      <c r="C486" s="110">
        <f>SUM(C487:C490)</f>
        <v>0</v>
      </c>
      <c r="D486" s="101">
        <v>0</v>
      </c>
      <c r="E486" s="102">
        <f t="shared" si="24"/>
        <v>0</v>
      </c>
      <c r="F486" s="103">
        <f t="shared" si="25"/>
        <v>0</v>
      </c>
      <c r="G486" s="104">
        <v>0</v>
      </c>
      <c r="IL486" s="50"/>
      <c r="IM486" s="50"/>
      <c r="IN486" s="50"/>
      <c r="IO486" s="50"/>
      <c r="IP486" s="50"/>
    </row>
    <row r="487" s="83" customFormat="1" ht="15" customHeight="1" spans="1:250">
      <c r="A487" s="105">
        <v>2060601</v>
      </c>
      <c r="B487" s="107" t="s">
        <v>391</v>
      </c>
      <c r="C487" s="111"/>
      <c r="D487" s="101">
        <v>0</v>
      </c>
      <c r="E487" s="102">
        <f t="shared" si="24"/>
        <v>0</v>
      </c>
      <c r="F487" s="103">
        <f t="shared" si="25"/>
        <v>0</v>
      </c>
      <c r="G487" s="104">
        <v>0</v>
      </c>
      <c r="IL487" s="50"/>
      <c r="IM487" s="50"/>
      <c r="IN487" s="50"/>
      <c r="IO487" s="50"/>
      <c r="IP487" s="50"/>
    </row>
    <row r="488" s="83" customFormat="1" ht="15" customHeight="1" spans="1:250">
      <c r="A488" s="105">
        <v>2060602</v>
      </c>
      <c r="B488" s="107" t="s">
        <v>392</v>
      </c>
      <c r="C488" s="111"/>
      <c r="D488" s="101">
        <v>0</v>
      </c>
      <c r="E488" s="102">
        <f t="shared" si="24"/>
        <v>0</v>
      </c>
      <c r="F488" s="103">
        <f t="shared" si="25"/>
        <v>0</v>
      </c>
      <c r="G488" s="104">
        <v>0</v>
      </c>
      <c r="IL488" s="50"/>
      <c r="IM488" s="50"/>
      <c r="IN488" s="50"/>
      <c r="IO488" s="50"/>
      <c r="IP488" s="50"/>
    </row>
    <row r="489" s="83" customFormat="1" ht="15" customHeight="1" spans="1:250">
      <c r="A489" s="105">
        <v>2060603</v>
      </c>
      <c r="B489" s="107" t="s">
        <v>393</v>
      </c>
      <c r="C489" s="111"/>
      <c r="D489" s="101">
        <v>0</v>
      </c>
      <c r="E489" s="102">
        <f t="shared" si="24"/>
        <v>0</v>
      </c>
      <c r="F489" s="103">
        <f t="shared" si="25"/>
        <v>0</v>
      </c>
      <c r="G489" s="104">
        <v>0</v>
      </c>
      <c r="IL489" s="50"/>
      <c r="IM489" s="50"/>
      <c r="IN489" s="50"/>
      <c r="IO489" s="50"/>
      <c r="IP489" s="50"/>
    </row>
    <row r="490" s="83" customFormat="1" ht="15" customHeight="1" spans="1:250">
      <c r="A490" s="105">
        <v>2060699</v>
      </c>
      <c r="B490" s="107" t="s">
        <v>394</v>
      </c>
      <c r="C490" s="111"/>
      <c r="D490" s="101">
        <v>0</v>
      </c>
      <c r="E490" s="102">
        <f t="shared" si="24"/>
        <v>0</v>
      </c>
      <c r="F490" s="103">
        <f t="shared" si="25"/>
        <v>0</v>
      </c>
      <c r="G490" s="104">
        <v>0</v>
      </c>
      <c r="IL490" s="50"/>
      <c r="IM490" s="50"/>
      <c r="IN490" s="50"/>
      <c r="IO490" s="50"/>
      <c r="IP490" s="50"/>
    </row>
    <row r="491" s="83" customFormat="1" ht="15" customHeight="1" spans="1:250">
      <c r="A491" s="105">
        <v>20607</v>
      </c>
      <c r="B491" s="106" t="s">
        <v>395</v>
      </c>
      <c r="C491" s="110">
        <f>SUM(C492:C497)</f>
        <v>18</v>
      </c>
      <c r="D491" s="101">
        <v>18</v>
      </c>
      <c r="E491" s="102">
        <f t="shared" si="24"/>
        <v>0</v>
      </c>
      <c r="F491" s="103">
        <f t="shared" si="25"/>
        <v>0</v>
      </c>
      <c r="G491" s="104">
        <v>18</v>
      </c>
      <c r="IL491" s="50"/>
      <c r="IM491" s="50"/>
      <c r="IN491" s="50"/>
      <c r="IO491" s="50"/>
      <c r="IP491" s="50"/>
    </row>
    <row r="492" s="83" customFormat="1" ht="15" customHeight="1" spans="1:250">
      <c r="A492" s="105">
        <v>2060701</v>
      </c>
      <c r="B492" s="107" t="s">
        <v>368</v>
      </c>
      <c r="C492" s="111"/>
      <c r="D492" s="101">
        <v>0</v>
      </c>
      <c r="E492" s="102">
        <f t="shared" si="24"/>
        <v>0</v>
      </c>
      <c r="F492" s="103">
        <f t="shared" si="25"/>
        <v>0</v>
      </c>
      <c r="G492" s="104">
        <v>0</v>
      </c>
      <c r="IL492" s="50"/>
      <c r="IM492" s="50"/>
      <c r="IN492" s="50"/>
      <c r="IO492" s="50"/>
      <c r="IP492" s="50"/>
    </row>
    <row r="493" s="83" customFormat="1" ht="15" customHeight="1" spans="1:250">
      <c r="A493" s="105">
        <v>2060702</v>
      </c>
      <c r="B493" s="107" t="s">
        <v>396</v>
      </c>
      <c r="C493" s="111">
        <v>2</v>
      </c>
      <c r="D493" s="101">
        <v>2</v>
      </c>
      <c r="E493" s="102">
        <f t="shared" si="24"/>
        <v>0</v>
      </c>
      <c r="F493" s="103">
        <f t="shared" si="25"/>
        <v>0</v>
      </c>
      <c r="G493" s="104">
        <v>2</v>
      </c>
      <c r="IL493" s="50"/>
      <c r="IM493" s="50"/>
      <c r="IN493" s="50"/>
      <c r="IO493" s="50"/>
      <c r="IP493" s="50"/>
    </row>
    <row r="494" s="83" customFormat="1" ht="15" customHeight="1" spans="1:250">
      <c r="A494" s="105">
        <v>2060703</v>
      </c>
      <c r="B494" s="107" t="s">
        <v>397</v>
      </c>
      <c r="C494" s="111"/>
      <c r="D494" s="101">
        <v>0</v>
      </c>
      <c r="E494" s="102">
        <f t="shared" si="24"/>
        <v>0</v>
      </c>
      <c r="F494" s="103">
        <f t="shared" si="25"/>
        <v>0</v>
      </c>
      <c r="G494" s="104">
        <v>0</v>
      </c>
      <c r="IL494" s="50"/>
      <c r="IM494" s="50"/>
      <c r="IN494" s="50"/>
      <c r="IO494" s="50"/>
      <c r="IP494" s="50"/>
    </row>
    <row r="495" s="83" customFormat="1" ht="15" customHeight="1" spans="1:250">
      <c r="A495" s="105">
        <v>2060704</v>
      </c>
      <c r="B495" s="107" t="s">
        <v>398</v>
      </c>
      <c r="C495" s="111"/>
      <c r="D495" s="101">
        <v>0</v>
      </c>
      <c r="E495" s="102">
        <f t="shared" si="24"/>
        <v>0</v>
      </c>
      <c r="F495" s="103">
        <f t="shared" si="25"/>
        <v>0</v>
      </c>
      <c r="G495" s="104">
        <v>0</v>
      </c>
      <c r="IL495" s="50"/>
      <c r="IM495" s="50"/>
      <c r="IN495" s="50"/>
      <c r="IO495" s="50"/>
      <c r="IP495" s="50"/>
    </row>
    <row r="496" s="83" customFormat="1" ht="15" customHeight="1" spans="1:250">
      <c r="A496" s="105">
        <v>2060705</v>
      </c>
      <c r="B496" s="107" t="s">
        <v>399</v>
      </c>
      <c r="C496" s="111"/>
      <c r="D496" s="101">
        <v>0</v>
      </c>
      <c r="E496" s="102">
        <f t="shared" si="24"/>
        <v>0</v>
      </c>
      <c r="F496" s="103">
        <f t="shared" si="25"/>
        <v>0</v>
      </c>
      <c r="G496" s="104">
        <v>0</v>
      </c>
      <c r="IL496" s="50"/>
      <c r="IM496" s="50"/>
      <c r="IN496" s="50"/>
      <c r="IO496" s="50"/>
      <c r="IP496" s="50"/>
    </row>
    <row r="497" s="83" customFormat="1" ht="15" customHeight="1" spans="1:250">
      <c r="A497" s="105">
        <v>2060799</v>
      </c>
      <c r="B497" s="107" t="s">
        <v>400</v>
      </c>
      <c r="C497" s="111">
        <v>16</v>
      </c>
      <c r="D497" s="101">
        <v>16</v>
      </c>
      <c r="E497" s="102">
        <f t="shared" si="24"/>
        <v>0</v>
      </c>
      <c r="F497" s="103">
        <f t="shared" si="25"/>
        <v>0</v>
      </c>
      <c r="G497" s="104">
        <v>16</v>
      </c>
      <c r="IL497" s="50"/>
      <c r="IM497" s="50"/>
      <c r="IN497" s="50"/>
      <c r="IO497" s="50"/>
      <c r="IP497" s="50"/>
    </row>
    <row r="498" s="83" customFormat="1" ht="15" customHeight="1" spans="1:250">
      <c r="A498" s="105">
        <v>20608</v>
      </c>
      <c r="B498" s="106" t="s">
        <v>401</v>
      </c>
      <c r="C498" s="110">
        <f>SUM(C499:C501)</f>
        <v>0</v>
      </c>
      <c r="D498" s="101">
        <v>0</v>
      </c>
      <c r="E498" s="102">
        <f t="shared" si="24"/>
        <v>0</v>
      </c>
      <c r="F498" s="103">
        <f t="shared" si="25"/>
        <v>0</v>
      </c>
      <c r="G498" s="104">
        <v>0</v>
      </c>
      <c r="IL498" s="50"/>
      <c r="IM498" s="50"/>
      <c r="IN498" s="50"/>
      <c r="IO498" s="50"/>
      <c r="IP498" s="50"/>
    </row>
    <row r="499" s="83" customFormat="1" ht="15" customHeight="1" spans="1:250">
      <c r="A499" s="105">
        <v>2060801</v>
      </c>
      <c r="B499" s="107" t="s">
        <v>402</v>
      </c>
      <c r="C499" s="111"/>
      <c r="D499" s="101">
        <v>0</v>
      </c>
      <c r="E499" s="102">
        <f t="shared" si="24"/>
        <v>0</v>
      </c>
      <c r="F499" s="103">
        <f t="shared" si="25"/>
        <v>0</v>
      </c>
      <c r="G499" s="104">
        <v>0</v>
      </c>
      <c r="IL499" s="50"/>
      <c r="IM499" s="50"/>
      <c r="IN499" s="50"/>
      <c r="IO499" s="50"/>
      <c r="IP499" s="50"/>
    </row>
    <row r="500" s="83" customFormat="1" ht="15" customHeight="1" spans="1:250">
      <c r="A500" s="105">
        <v>2060802</v>
      </c>
      <c r="B500" s="107" t="s">
        <v>403</v>
      </c>
      <c r="C500" s="111"/>
      <c r="D500" s="101">
        <v>0</v>
      </c>
      <c r="E500" s="102">
        <f t="shared" si="24"/>
        <v>0</v>
      </c>
      <c r="F500" s="103">
        <f t="shared" si="25"/>
        <v>0</v>
      </c>
      <c r="G500" s="104">
        <v>0</v>
      </c>
      <c r="IL500" s="50"/>
      <c r="IM500" s="50"/>
      <c r="IN500" s="50"/>
      <c r="IO500" s="50"/>
      <c r="IP500" s="50"/>
    </row>
    <row r="501" s="83" customFormat="1" ht="15" customHeight="1" spans="1:250">
      <c r="A501" s="105">
        <v>2060899</v>
      </c>
      <c r="B501" s="107" t="s">
        <v>404</v>
      </c>
      <c r="C501" s="111"/>
      <c r="D501" s="101">
        <v>0</v>
      </c>
      <c r="E501" s="102">
        <f t="shared" si="24"/>
        <v>0</v>
      </c>
      <c r="F501" s="103">
        <f t="shared" si="25"/>
        <v>0</v>
      </c>
      <c r="G501" s="104">
        <v>0</v>
      </c>
      <c r="IL501" s="50"/>
      <c r="IM501" s="50"/>
      <c r="IN501" s="50"/>
      <c r="IO501" s="50"/>
      <c r="IP501" s="50"/>
    </row>
    <row r="502" s="83" customFormat="1" ht="15" customHeight="1" spans="1:250">
      <c r="A502" s="105">
        <v>20609</v>
      </c>
      <c r="B502" s="106" t="s">
        <v>405</v>
      </c>
      <c r="C502" s="110">
        <f>SUM(C503:C504)</f>
        <v>0</v>
      </c>
      <c r="D502" s="101">
        <v>0</v>
      </c>
      <c r="E502" s="102">
        <f t="shared" si="24"/>
        <v>0</v>
      </c>
      <c r="F502" s="103">
        <f t="shared" si="25"/>
        <v>0</v>
      </c>
      <c r="G502" s="104">
        <v>0</v>
      </c>
      <c r="IL502" s="50"/>
      <c r="IM502" s="50"/>
      <c r="IN502" s="50"/>
      <c r="IO502" s="50"/>
      <c r="IP502" s="50"/>
    </row>
    <row r="503" s="83" customFormat="1" ht="15" customHeight="1" spans="1:250">
      <c r="A503" s="105">
        <v>2060901</v>
      </c>
      <c r="B503" s="107" t="s">
        <v>406</v>
      </c>
      <c r="C503" s="111"/>
      <c r="D503" s="101">
        <v>0</v>
      </c>
      <c r="E503" s="102">
        <f t="shared" si="24"/>
        <v>0</v>
      </c>
      <c r="F503" s="103">
        <f t="shared" si="25"/>
        <v>0</v>
      </c>
      <c r="G503" s="104">
        <v>0</v>
      </c>
      <c r="IL503" s="50"/>
      <c r="IM503" s="50"/>
      <c r="IN503" s="50"/>
      <c r="IO503" s="50"/>
      <c r="IP503" s="50"/>
    </row>
    <row r="504" s="83" customFormat="1" ht="15" customHeight="1" spans="1:250">
      <c r="A504" s="105">
        <v>2060902</v>
      </c>
      <c r="B504" s="107" t="s">
        <v>407</v>
      </c>
      <c r="C504" s="111"/>
      <c r="D504" s="101">
        <v>0</v>
      </c>
      <c r="E504" s="102">
        <f t="shared" si="24"/>
        <v>0</v>
      </c>
      <c r="F504" s="103">
        <f t="shared" si="25"/>
        <v>0</v>
      </c>
      <c r="G504" s="104">
        <v>0</v>
      </c>
      <c r="IL504" s="50"/>
      <c r="IM504" s="50"/>
      <c r="IN504" s="50"/>
      <c r="IO504" s="50"/>
      <c r="IP504" s="50"/>
    </row>
    <row r="505" s="83" customFormat="1" ht="15" customHeight="1" spans="1:250">
      <c r="A505" s="105">
        <v>20699</v>
      </c>
      <c r="B505" s="106" t="s">
        <v>408</v>
      </c>
      <c r="C505" s="110">
        <f>SUM(C506:C509)</f>
        <v>122</v>
      </c>
      <c r="D505" s="101">
        <v>28</v>
      </c>
      <c r="E505" s="102">
        <f t="shared" si="24"/>
        <v>-94</v>
      </c>
      <c r="F505" s="103">
        <f t="shared" si="25"/>
        <v>-77.0491803278689</v>
      </c>
      <c r="G505" s="104">
        <v>28</v>
      </c>
      <c r="IL505" s="50"/>
      <c r="IM505" s="50"/>
      <c r="IN505" s="50"/>
      <c r="IO505" s="50"/>
      <c r="IP505" s="50"/>
    </row>
    <row r="506" s="83" customFormat="1" ht="15" customHeight="1" spans="1:250">
      <c r="A506" s="105">
        <v>2069901</v>
      </c>
      <c r="B506" s="107" t="s">
        <v>409</v>
      </c>
      <c r="C506" s="111"/>
      <c r="D506" s="101">
        <v>0</v>
      </c>
      <c r="E506" s="102">
        <f t="shared" si="24"/>
        <v>0</v>
      </c>
      <c r="F506" s="103">
        <f t="shared" si="25"/>
        <v>0</v>
      </c>
      <c r="G506" s="104">
        <v>0</v>
      </c>
      <c r="IL506" s="50"/>
      <c r="IM506" s="50"/>
      <c r="IN506" s="50"/>
      <c r="IO506" s="50"/>
      <c r="IP506" s="50"/>
    </row>
    <row r="507" s="83" customFormat="1" ht="15" customHeight="1" spans="1:250">
      <c r="A507" s="105">
        <v>2069902</v>
      </c>
      <c r="B507" s="107" t="s">
        <v>410</v>
      </c>
      <c r="C507" s="111"/>
      <c r="D507" s="101">
        <v>0</v>
      </c>
      <c r="E507" s="102">
        <f t="shared" si="24"/>
        <v>0</v>
      </c>
      <c r="F507" s="103">
        <f t="shared" si="25"/>
        <v>0</v>
      </c>
      <c r="G507" s="104">
        <v>0</v>
      </c>
      <c r="IL507" s="50"/>
      <c r="IM507" s="50"/>
      <c r="IN507" s="50"/>
      <c r="IO507" s="50"/>
      <c r="IP507" s="50"/>
    </row>
    <row r="508" s="83" customFormat="1" ht="15" customHeight="1" spans="1:250">
      <c r="A508" s="105">
        <v>2069903</v>
      </c>
      <c r="B508" s="107" t="s">
        <v>411</v>
      </c>
      <c r="C508" s="111"/>
      <c r="D508" s="101">
        <v>0</v>
      </c>
      <c r="E508" s="102">
        <f t="shared" si="24"/>
        <v>0</v>
      </c>
      <c r="F508" s="103">
        <f t="shared" si="25"/>
        <v>0</v>
      </c>
      <c r="G508" s="104">
        <v>0</v>
      </c>
      <c r="IL508" s="50"/>
      <c r="IM508" s="50"/>
      <c r="IN508" s="50"/>
      <c r="IO508" s="50"/>
      <c r="IP508" s="50"/>
    </row>
    <row r="509" s="83" customFormat="1" ht="15" customHeight="1" spans="1:250">
      <c r="A509" s="105">
        <v>2069999</v>
      </c>
      <c r="B509" s="107" t="s">
        <v>412</v>
      </c>
      <c r="C509" s="111">
        <v>122</v>
      </c>
      <c r="D509" s="101">
        <v>28</v>
      </c>
      <c r="E509" s="102">
        <f t="shared" si="24"/>
        <v>-94</v>
      </c>
      <c r="F509" s="103">
        <f t="shared" si="25"/>
        <v>-77.0491803278689</v>
      </c>
      <c r="G509" s="104">
        <v>28</v>
      </c>
      <c r="IL509" s="50"/>
      <c r="IM509" s="50"/>
      <c r="IN509" s="50"/>
      <c r="IO509" s="50"/>
      <c r="IP509" s="50"/>
    </row>
    <row r="510" s="83" customFormat="1" ht="15" customHeight="1" spans="1:250">
      <c r="A510" s="105">
        <v>207</v>
      </c>
      <c r="B510" s="106" t="s">
        <v>413</v>
      </c>
      <c r="C510" s="110">
        <f>C511+C527+C535+C546+C555+C562</f>
        <v>3493</v>
      </c>
      <c r="D510" s="101">
        <v>3985</v>
      </c>
      <c r="E510" s="102">
        <f t="shared" si="24"/>
        <v>492</v>
      </c>
      <c r="F510" s="103">
        <f t="shared" si="25"/>
        <v>14.0853134841111</v>
      </c>
      <c r="G510" s="104">
        <v>3985</v>
      </c>
      <c r="IL510" s="50"/>
      <c r="IM510" s="50"/>
      <c r="IN510" s="50"/>
      <c r="IO510" s="50"/>
      <c r="IP510" s="50"/>
    </row>
    <row r="511" s="83" customFormat="1" ht="15" customHeight="1" spans="1:250">
      <c r="A511" s="105">
        <v>20701</v>
      </c>
      <c r="B511" s="106" t="s">
        <v>414</v>
      </c>
      <c r="C511" s="110">
        <f>SUM(C512:C526)</f>
        <v>1580</v>
      </c>
      <c r="D511" s="101">
        <v>1434</v>
      </c>
      <c r="E511" s="102">
        <f t="shared" si="24"/>
        <v>-146</v>
      </c>
      <c r="F511" s="103">
        <f t="shared" si="25"/>
        <v>-9.24050632911393</v>
      </c>
      <c r="G511" s="104">
        <v>1434</v>
      </c>
      <c r="IL511" s="50"/>
      <c r="IM511" s="50"/>
      <c r="IN511" s="50"/>
      <c r="IO511" s="50"/>
      <c r="IP511" s="50"/>
    </row>
    <row r="512" s="83" customFormat="1" ht="15" customHeight="1" spans="1:250">
      <c r="A512" s="105">
        <v>2070101</v>
      </c>
      <c r="B512" s="107" t="s">
        <v>63</v>
      </c>
      <c r="C512" s="111">
        <f>104+103</f>
        <v>207</v>
      </c>
      <c r="D512" s="101">
        <v>174</v>
      </c>
      <c r="E512" s="102">
        <f t="shared" si="24"/>
        <v>-33</v>
      </c>
      <c r="F512" s="103">
        <f t="shared" si="25"/>
        <v>-15.9420289855072</v>
      </c>
      <c r="G512" s="104">
        <v>174</v>
      </c>
      <c r="IL512" s="50"/>
      <c r="IM512" s="50"/>
      <c r="IN512" s="50"/>
      <c r="IO512" s="50"/>
      <c r="IP512" s="50"/>
    </row>
    <row r="513" s="83" customFormat="1" ht="15" customHeight="1" spans="1:250">
      <c r="A513" s="105">
        <v>2070102</v>
      </c>
      <c r="B513" s="107" t="s">
        <v>64</v>
      </c>
      <c r="C513" s="111">
        <f>5+38</f>
        <v>43</v>
      </c>
      <c r="D513" s="101">
        <v>10</v>
      </c>
      <c r="E513" s="102">
        <f t="shared" si="24"/>
        <v>-33</v>
      </c>
      <c r="F513" s="103">
        <f t="shared" si="25"/>
        <v>-76.7441860465116</v>
      </c>
      <c r="G513" s="104">
        <v>10</v>
      </c>
      <c r="IL513" s="50"/>
      <c r="IM513" s="50"/>
      <c r="IN513" s="50"/>
      <c r="IO513" s="50"/>
      <c r="IP513" s="50"/>
    </row>
    <row r="514" s="83" customFormat="1" ht="15" customHeight="1" spans="1:250">
      <c r="A514" s="105">
        <v>2070103</v>
      </c>
      <c r="B514" s="107" t="s">
        <v>65</v>
      </c>
      <c r="C514" s="111"/>
      <c r="D514" s="101">
        <v>0</v>
      </c>
      <c r="E514" s="102">
        <f t="shared" si="24"/>
        <v>0</v>
      </c>
      <c r="F514" s="103">
        <f t="shared" si="25"/>
        <v>0</v>
      </c>
      <c r="G514" s="104">
        <v>0</v>
      </c>
      <c r="IL514" s="50"/>
      <c r="IM514" s="50"/>
      <c r="IN514" s="50"/>
      <c r="IO514" s="50"/>
      <c r="IP514" s="50"/>
    </row>
    <row r="515" s="83" customFormat="1" ht="15" customHeight="1" spans="1:250">
      <c r="A515" s="105">
        <v>2070104</v>
      </c>
      <c r="B515" s="107" t="s">
        <v>415</v>
      </c>
      <c r="C515" s="111">
        <v>77</v>
      </c>
      <c r="D515" s="101">
        <v>65</v>
      </c>
      <c r="E515" s="102">
        <f t="shared" si="24"/>
        <v>-12</v>
      </c>
      <c r="F515" s="103">
        <f t="shared" si="25"/>
        <v>-15.5844155844156</v>
      </c>
      <c r="G515" s="104">
        <v>65</v>
      </c>
      <c r="IL515" s="50"/>
      <c r="IM515" s="50"/>
      <c r="IN515" s="50"/>
      <c r="IO515" s="50"/>
      <c r="IP515" s="50"/>
    </row>
    <row r="516" s="83" customFormat="1" ht="15" customHeight="1" spans="1:250">
      <c r="A516" s="105">
        <v>2070105</v>
      </c>
      <c r="B516" s="107" t="s">
        <v>416</v>
      </c>
      <c r="C516" s="111"/>
      <c r="D516" s="101">
        <v>0</v>
      </c>
      <c r="E516" s="102">
        <f t="shared" si="24"/>
        <v>0</v>
      </c>
      <c r="F516" s="103">
        <f t="shared" si="25"/>
        <v>0</v>
      </c>
      <c r="G516" s="104">
        <v>0</v>
      </c>
      <c r="IL516" s="50"/>
      <c r="IM516" s="50"/>
      <c r="IN516" s="50"/>
      <c r="IO516" s="50"/>
      <c r="IP516" s="50"/>
    </row>
    <row r="517" s="83" customFormat="1" ht="15" customHeight="1" spans="1:250">
      <c r="A517" s="105">
        <v>2070106</v>
      </c>
      <c r="B517" s="107" t="s">
        <v>417</v>
      </c>
      <c r="C517" s="111"/>
      <c r="D517" s="101">
        <v>0</v>
      </c>
      <c r="E517" s="102">
        <f t="shared" ref="E517:E580" si="26">D517-C517</f>
        <v>0</v>
      </c>
      <c r="F517" s="103">
        <f t="shared" si="25"/>
        <v>0</v>
      </c>
      <c r="G517" s="104">
        <v>0</v>
      </c>
      <c r="IL517" s="50"/>
      <c r="IM517" s="50"/>
      <c r="IN517" s="50"/>
      <c r="IO517" s="50"/>
      <c r="IP517" s="50"/>
    </row>
    <row r="518" s="83" customFormat="1" ht="15" customHeight="1" spans="1:250">
      <c r="A518" s="105">
        <v>2070107</v>
      </c>
      <c r="B518" s="107" t="s">
        <v>418</v>
      </c>
      <c r="C518" s="111"/>
      <c r="D518" s="101">
        <v>0</v>
      </c>
      <c r="E518" s="102">
        <f t="shared" si="26"/>
        <v>0</v>
      </c>
      <c r="F518" s="103">
        <f t="shared" si="25"/>
        <v>0</v>
      </c>
      <c r="G518" s="104">
        <v>0</v>
      </c>
      <c r="IL518" s="50"/>
      <c r="IM518" s="50"/>
      <c r="IN518" s="50"/>
      <c r="IO518" s="50"/>
      <c r="IP518" s="50"/>
    </row>
    <row r="519" s="83" customFormat="1" ht="15" customHeight="1" spans="1:250">
      <c r="A519" s="105">
        <v>2070108</v>
      </c>
      <c r="B519" s="107" t="s">
        <v>419</v>
      </c>
      <c r="C519" s="111">
        <v>100</v>
      </c>
      <c r="D519" s="101">
        <v>0</v>
      </c>
      <c r="E519" s="102">
        <f t="shared" si="26"/>
        <v>-100</v>
      </c>
      <c r="F519" s="103">
        <f t="shared" si="25"/>
        <v>-100</v>
      </c>
      <c r="G519" s="104">
        <v>0</v>
      </c>
      <c r="IL519" s="50"/>
      <c r="IM519" s="50"/>
      <c r="IN519" s="50"/>
      <c r="IO519" s="50"/>
      <c r="IP519" s="50"/>
    </row>
    <row r="520" s="83" customFormat="1" ht="15" customHeight="1" spans="1:250">
      <c r="A520" s="105">
        <v>2070109</v>
      </c>
      <c r="B520" s="107" t="s">
        <v>420</v>
      </c>
      <c r="C520" s="111">
        <v>53</v>
      </c>
      <c r="D520" s="101">
        <v>54</v>
      </c>
      <c r="E520" s="102">
        <f t="shared" si="26"/>
        <v>1</v>
      </c>
      <c r="F520" s="103">
        <f t="shared" si="25"/>
        <v>1.88679245283019</v>
      </c>
      <c r="G520" s="104">
        <v>54</v>
      </c>
      <c r="IL520" s="50"/>
      <c r="IM520" s="50"/>
      <c r="IN520" s="50"/>
      <c r="IO520" s="50"/>
      <c r="IP520" s="50"/>
    </row>
    <row r="521" s="83" customFormat="1" ht="15" customHeight="1" spans="1:250">
      <c r="A521" s="105">
        <v>2070110</v>
      </c>
      <c r="B521" s="107" t="s">
        <v>421</v>
      </c>
      <c r="C521" s="111"/>
      <c r="D521" s="101">
        <v>0</v>
      </c>
      <c r="E521" s="102">
        <f t="shared" si="26"/>
        <v>0</v>
      </c>
      <c r="F521" s="103">
        <f t="shared" si="25"/>
        <v>0</v>
      </c>
      <c r="G521" s="104">
        <v>0</v>
      </c>
      <c r="IL521" s="50"/>
      <c r="IM521" s="50"/>
      <c r="IN521" s="50"/>
      <c r="IO521" s="50"/>
      <c r="IP521" s="50"/>
    </row>
    <row r="522" s="83" customFormat="1" ht="15" customHeight="1" spans="1:250">
      <c r="A522" s="105">
        <v>2070111</v>
      </c>
      <c r="B522" s="107" t="s">
        <v>422</v>
      </c>
      <c r="C522" s="111"/>
      <c r="D522" s="101">
        <v>61</v>
      </c>
      <c r="E522" s="102">
        <f t="shared" si="26"/>
        <v>61</v>
      </c>
      <c r="F522" s="103">
        <f t="shared" si="25"/>
        <v>0</v>
      </c>
      <c r="G522" s="104">
        <v>61</v>
      </c>
      <c r="IL522" s="50"/>
      <c r="IM522" s="50"/>
      <c r="IN522" s="50"/>
      <c r="IO522" s="50"/>
      <c r="IP522" s="50"/>
    </row>
    <row r="523" s="83" customFormat="1" ht="15" customHeight="1" spans="1:250">
      <c r="A523" s="105">
        <v>2070112</v>
      </c>
      <c r="B523" s="107" t="s">
        <v>423</v>
      </c>
      <c r="C523" s="111">
        <v>34</v>
      </c>
      <c r="D523" s="101">
        <v>0</v>
      </c>
      <c r="E523" s="102">
        <f t="shared" si="26"/>
        <v>-34</v>
      </c>
      <c r="F523" s="103">
        <f t="shared" si="25"/>
        <v>-100</v>
      </c>
      <c r="G523" s="104">
        <v>0</v>
      </c>
      <c r="IL523" s="50"/>
      <c r="IM523" s="50"/>
      <c r="IN523" s="50"/>
      <c r="IO523" s="50"/>
      <c r="IP523" s="50"/>
    </row>
    <row r="524" s="83" customFormat="1" ht="15" customHeight="1" spans="1:250">
      <c r="A524" s="105">
        <v>2070113</v>
      </c>
      <c r="B524" s="107" t="s">
        <v>424</v>
      </c>
      <c r="C524" s="111">
        <v>1000</v>
      </c>
      <c r="D524" s="101">
        <v>1000</v>
      </c>
      <c r="E524" s="102">
        <f t="shared" si="26"/>
        <v>0</v>
      </c>
      <c r="F524" s="103"/>
      <c r="G524" s="104">
        <v>1000</v>
      </c>
      <c r="IL524" s="50"/>
      <c r="IM524" s="50"/>
      <c r="IN524" s="50"/>
      <c r="IO524" s="50"/>
      <c r="IP524" s="50"/>
    </row>
    <row r="525" s="83" customFormat="1" ht="15" customHeight="1" spans="1:250">
      <c r="A525" s="105">
        <v>2070114</v>
      </c>
      <c r="B525" s="107" t="s">
        <v>425</v>
      </c>
      <c r="C525" s="111"/>
      <c r="D525" s="101">
        <v>0</v>
      </c>
      <c r="E525" s="102">
        <f t="shared" si="26"/>
        <v>0</v>
      </c>
      <c r="F525" s="103"/>
      <c r="G525" s="104">
        <v>0</v>
      </c>
      <c r="IL525" s="50"/>
      <c r="IM525" s="50"/>
      <c r="IN525" s="50"/>
      <c r="IO525" s="50"/>
      <c r="IP525" s="50"/>
    </row>
    <row r="526" s="83" customFormat="1" ht="15" customHeight="1" spans="1:250">
      <c r="A526" s="105">
        <v>2070199</v>
      </c>
      <c r="B526" s="107" t="s">
        <v>426</v>
      </c>
      <c r="C526" s="111">
        <v>66</v>
      </c>
      <c r="D526" s="101">
        <v>70</v>
      </c>
      <c r="E526" s="102">
        <f t="shared" si="26"/>
        <v>4</v>
      </c>
      <c r="F526" s="103">
        <f t="shared" ref="F526:F549" si="27">IF(C526=0,,E526/C526*100)</f>
        <v>6.06060606060606</v>
      </c>
      <c r="G526" s="104">
        <v>70</v>
      </c>
      <c r="IL526" s="50"/>
      <c r="IM526" s="50"/>
      <c r="IN526" s="50"/>
      <c r="IO526" s="50"/>
      <c r="IP526" s="50"/>
    </row>
    <row r="527" s="83" customFormat="1" ht="15" customHeight="1" spans="1:250">
      <c r="A527" s="105">
        <v>20702</v>
      </c>
      <c r="B527" s="106" t="s">
        <v>427</v>
      </c>
      <c r="C527" s="110">
        <f>SUM(C528:C534)</f>
        <v>31</v>
      </c>
      <c r="D527" s="101">
        <v>677</v>
      </c>
      <c r="E527" s="102">
        <f t="shared" si="26"/>
        <v>646</v>
      </c>
      <c r="F527" s="103">
        <f t="shared" si="27"/>
        <v>2083.87096774194</v>
      </c>
      <c r="G527" s="104">
        <v>677</v>
      </c>
      <c r="IL527" s="50"/>
      <c r="IM527" s="50"/>
      <c r="IN527" s="50"/>
      <c r="IO527" s="50"/>
      <c r="IP527" s="50"/>
    </row>
    <row r="528" s="83" customFormat="1" ht="15" customHeight="1" spans="1:250">
      <c r="A528" s="105">
        <v>2070201</v>
      </c>
      <c r="B528" s="107" t="s">
        <v>63</v>
      </c>
      <c r="C528" s="111">
        <v>31</v>
      </c>
      <c r="D528" s="101">
        <v>38</v>
      </c>
      <c r="E528" s="102">
        <f t="shared" si="26"/>
        <v>7</v>
      </c>
      <c r="F528" s="103">
        <f t="shared" si="27"/>
        <v>22.5806451612903</v>
      </c>
      <c r="G528" s="104">
        <v>38</v>
      </c>
      <c r="IL528" s="50"/>
      <c r="IM528" s="50"/>
      <c r="IN528" s="50"/>
      <c r="IO528" s="50"/>
      <c r="IP528" s="50"/>
    </row>
    <row r="529" s="83" customFormat="1" ht="15" customHeight="1" spans="1:250">
      <c r="A529" s="105">
        <v>2070202</v>
      </c>
      <c r="B529" s="107" t="s">
        <v>64</v>
      </c>
      <c r="C529" s="111"/>
      <c r="D529" s="101">
        <v>0</v>
      </c>
      <c r="E529" s="102">
        <f t="shared" si="26"/>
        <v>0</v>
      </c>
      <c r="F529" s="103">
        <f t="shared" si="27"/>
        <v>0</v>
      </c>
      <c r="G529" s="104">
        <v>0</v>
      </c>
      <c r="IL529" s="50"/>
      <c r="IM529" s="50"/>
      <c r="IN529" s="50"/>
      <c r="IO529" s="50"/>
      <c r="IP529" s="50"/>
    </row>
    <row r="530" s="83" customFormat="1" ht="15" customHeight="1" spans="1:250">
      <c r="A530" s="105">
        <v>2070203</v>
      </c>
      <c r="B530" s="107" t="s">
        <v>65</v>
      </c>
      <c r="C530" s="111"/>
      <c r="D530" s="101">
        <v>0</v>
      </c>
      <c r="E530" s="102">
        <f t="shared" si="26"/>
        <v>0</v>
      </c>
      <c r="F530" s="103">
        <f t="shared" si="27"/>
        <v>0</v>
      </c>
      <c r="G530" s="104">
        <v>0</v>
      </c>
      <c r="IL530" s="50"/>
      <c r="IM530" s="50"/>
      <c r="IN530" s="50"/>
      <c r="IO530" s="50"/>
      <c r="IP530" s="50"/>
    </row>
    <row r="531" s="83" customFormat="1" ht="15" customHeight="1" spans="1:250">
      <c r="A531" s="105">
        <v>2070204</v>
      </c>
      <c r="B531" s="107" t="s">
        <v>428</v>
      </c>
      <c r="C531" s="111"/>
      <c r="D531" s="101">
        <v>0</v>
      </c>
      <c r="E531" s="102">
        <f t="shared" si="26"/>
        <v>0</v>
      </c>
      <c r="F531" s="103">
        <f t="shared" si="27"/>
        <v>0</v>
      </c>
      <c r="G531" s="104">
        <v>0</v>
      </c>
      <c r="IL531" s="50"/>
      <c r="IM531" s="50"/>
      <c r="IN531" s="50"/>
      <c r="IO531" s="50"/>
      <c r="IP531" s="50"/>
    </row>
    <row r="532" s="83" customFormat="1" ht="15" customHeight="1" spans="1:250">
      <c r="A532" s="105">
        <v>2070205</v>
      </c>
      <c r="B532" s="107" t="s">
        <v>429</v>
      </c>
      <c r="C532" s="111"/>
      <c r="D532" s="101">
        <v>639</v>
      </c>
      <c r="E532" s="102">
        <f t="shared" si="26"/>
        <v>639</v>
      </c>
      <c r="F532" s="103">
        <f t="shared" si="27"/>
        <v>0</v>
      </c>
      <c r="G532" s="104">
        <v>639</v>
      </c>
      <c r="IL532" s="50"/>
      <c r="IM532" s="50"/>
      <c r="IN532" s="50"/>
      <c r="IO532" s="50"/>
      <c r="IP532" s="50"/>
    </row>
    <row r="533" s="83" customFormat="1" ht="15" customHeight="1" spans="1:250">
      <c r="A533" s="105">
        <v>2070206</v>
      </c>
      <c r="B533" s="107" t="s">
        <v>430</v>
      </c>
      <c r="C533" s="111"/>
      <c r="D533" s="101">
        <v>0</v>
      </c>
      <c r="E533" s="102">
        <f t="shared" si="26"/>
        <v>0</v>
      </c>
      <c r="F533" s="103">
        <f t="shared" si="27"/>
        <v>0</v>
      </c>
      <c r="G533" s="104">
        <v>0</v>
      </c>
      <c r="IL533" s="50"/>
      <c r="IM533" s="50"/>
      <c r="IN533" s="50"/>
      <c r="IO533" s="50"/>
      <c r="IP533" s="50"/>
    </row>
    <row r="534" s="83" customFormat="1" ht="15" customHeight="1" spans="1:250">
      <c r="A534" s="105">
        <v>2070299</v>
      </c>
      <c r="B534" s="107" t="s">
        <v>431</v>
      </c>
      <c r="C534" s="111"/>
      <c r="D534" s="101">
        <v>0</v>
      </c>
      <c r="E534" s="102">
        <f t="shared" si="26"/>
        <v>0</v>
      </c>
      <c r="F534" s="103">
        <f t="shared" si="27"/>
        <v>0</v>
      </c>
      <c r="G534" s="104">
        <v>0</v>
      </c>
      <c r="IL534" s="50"/>
      <c r="IM534" s="50"/>
      <c r="IN534" s="50"/>
      <c r="IO534" s="50"/>
      <c r="IP534" s="50"/>
    </row>
    <row r="535" s="83" customFormat="1" ht="15" customHeight="1" spans="1:250">
      <c r="A535" s="105">
        <v>20703</v>
      </c>
      <c r="B535" s="106" t="s">
        <v>432</v>
      </c>
      <c r="C535" s="110">
        <f>SUM(C536:C545)</f>
        <v>103</v>
      </c>
      <c r="D535" s="101">
        <v>104</v>
      </c>
      <c r="E535" s="102">
        <f t="shared" si="26"/>
        <v>1</v>
      </c>
      <c r="F535" s="103">
        <f t="shared" si="27"/>
        <v>0.970873786407767</v>
      </c>
      <c r="G535" s="104">
        <v>104</v>
      </c>
      <c r="IL535" s="50"/>
      <c r="IM535" s="50"/>
      <c r="IN535" s="50"/>
      <c r="IO535" s="50"/>
      <c r="IP535" s="50"/>
    </row>
    <row r="536" s="83" customFormat="1" ht="15" customHeight="1" spans="1:250">
      <c r="A536" s="105">
        <v>2070301</v>
      </c>
      <c r="B536" s="107" t="s">
        <v>63</v>
      </c>
      <c r="C536" s="111">
        <v>34</v>
      </c>
      <c r="D536" s="101">
        <v>34</v>
      </c>
      <c r="E536" s="102">
        <f t="shared" si="26"/>
        <v>0</v>
      </c>
      <c r="F536" s="103">
        <f t="shared" si="27"/>
        <v>0</v>
      </c>
      <c r="G536" s="104">
        <v>34</v>
      </c>
      <c r="IL536" s="50"/>
      <c r="IM536" s="50"/>
      <c r="IN536" s="50"/>
      <c r="IO536" s="50"/>
      <c r="IP536" s="50"/>
    </row>
    <row r="537" s="83" customFormat="1" ht="15" customHeight="1" spans="1:250">
      <c r="A537" s="105">
        <v>2070302</v>
      </c>
      <c r="B537" s="107" t="s">
        <v>64</v>
      </c>
      <c r="C537" s="111">
        <v>8</v>
      </c>
      <c r="D537" s="101">
        <v>8</v>
      </c>
      <c r="E537" s="102">
        <f t="shared" si="26"/>
        <v>0</v>
      </c>
      <c r="F537" s="103">
        <f t="shared" si="27"/>
        <v>0</v>
      </c>
      <c r="G537" s="104">
        <v>8</v>
      </c>
      <c r="IL537" s="50"/>
      <c r="IM537" s="50"/>
      <c r="IN537" s="50"/>
      <c r="IO537" s="50"/>
      <c r="IP537" s="50"/>
    </row>
    <row r="538" s="83" customFormat="1" ht="15" customHeight="1" spans="1:250">
      <c r="A538" s="105">
        <v>2070303</v>
      </c>
      <c r="B538" s="107" t="s">
        <v>65</v>
      </c>
      <c r="C538" s="111"/>
      <c r="D538" s="101">
        <v>0</v>
      </c>
      <c r="E538" s="102">
        <f t="shared" si="26"/>
        <v>0</v>
      </c>
      <c r="F538" s="103">
        <f t="shared" si="27"/>
        <v>0</v>
      </c>
      <c r="G538" s="104">
        <v>0</v>
      </c>
      <c r="IL538" s="50"/>
      <c r="IM538" s="50"/>
      <c r="IN538" s="50"/>
      <c r="IO538" s="50"/>
      <c r="IP538" s="50"/>
    </row>
    <row r="539" s="83" customFormat="1" ht="15" customHeight="1" spans="1:250">
      <c r="A539" s="105">
        <v>2070304</v>
      </c>
      <c r="B539" s="107" t="s">
        <v>433</v>
      </c>
      <c r="C539" s="111"/>
      <c r="D539" s="101">
        <v>0</v>
      </c>
      <c r="E539" s="102">
        <f t="shared" si="26"/>
        <v>0</v>
      </c>
      <c r="F539" s="103">
        <f t="shared" si="27"/>
        <v>0</v>
      </c>
      <c r="G539" s="104">
        <v>0</v>
      </c>
      <c r="IL539" s="50"/>
      <c r="IM539" s="50"/>
      <c r="IN539" s="50"/>
      <c r="IO539" s="50"/>
      <c r="IP539" s="50"/>
    </row>
    <row r="540" s="83" customFormat="1" ht="15" customHeight="1" spans="1:250">
      <c r="A540" s="105">
        <v>2070305</v>
      </c>
      <c r="B540" s="107" t="s">
        <v>434</v>
      </c>
      <c r="C540" s="111"/>
      <c r="D540" s="101">
        <v>0</v>
      </c>
      <c r="E540" s="102">
        <f t="shared" si="26"/>
        <v>0</v>
      </c>
      <c r="F540" s="103">
        <f t="shared" si="27"/>
        <v>0</v>
      </c>
      <c r="G540" s="104">
        <v>0</v>
      </c>
      <c r="IL540" s="50"/>
      <c r="IM540" s="50"/>
      <c r="IN540" s="50"/>
      <c r="IO540" s="50"/>
      <c r="IP540" s="50"/>
    </row>
    <row r="541" s="83" customFormat="1" ht="15" customHeight="1" spans="1:250">
      <c r="A541" s="105">
        <v>2070306</v>
      </c>
      <c r="B541" s="107" t="s">
        <v>435</v>
      </c>
      <c r="C541" s="111">
        <v>61</v>
      </c>
      <c r="D541" s="101">
        <v>62</v>
      </c>
      <c r="E541" s="102">
        <f t="shared" si="26"/>
        <v>1</v>
      </c>
      <c r="F541" s="103">
        <f t="shared" si="27"/>
        <v>1.63934426229508</v>
      </c>
      <c r="G541" s="104">
        <v>62</v>
      </c>
      <c r="IL541" s="50"/>
      <c r="IM541" s="50"/>
      <c r="IN541" s="50"/>
      <c r="IO541" s="50"/>
      <c r="IP541" s="50"/>
    </row>
    <row r="542" s="83" customFormat="1" ht="15" customHeight="1" spans="1:250">
      <c r="A542" s="105">
        <v>2070307</v>
      </c>
      <c r="B542" s="107" t="s">
        <v>436</v>
      </c>
      <c r="C542" s="111"/>
      <c r="D542" s="101">
        <v>0</v>
      </c>
      <c r="E542" s="102">
        <f t="shared" si="26"/>
        <v>0</v>
      </c>
      <c r="F542" s="103">
        <f t="shared" si="27"/>
        <v>0</v>
      </c>
      <c r="G542" s="104">
        <v>0</v>
      </c>
      <c r="IL542" s="50"/>
      <c r="IM542" s="50"/>
      <c r="IN542" s="50"/>
      <c r="IO542" s="50"/>
      <c r="IP542" s="50"/>
    </row>
    <row r="543" s="83" customFormat="1" ht="15" customHeight="1" spans="1:250">
      <c r="A543" s="105">
        <v>2070308</v>
      </c>
      <c r="B543" s="107" t="s">
        <v>437</v>
      </c>
      <c r="C543" s="111"/>
      <c r="D543" s="101">
        <v>0</v>
      </c>
      <c r="E543" s="102">
        <f t="shared" si="26"/>
        <v>0</v>
      </c>
      <c r="F543" s="103">
        <f t="shared" si="27"/>
        <v>0</v>
      </c>
      <c r="G543" s="104">
        <v>0</v>
      </c>
      <c r="IL543" s="50"/>
      <c r="IM543" s="50"/>
      <c r="IN543" s="50"/>
      <c r="IO543" s="50"/>
      <c r="IP543" s="50"/>
    </row>
    <row r="544" s="83" customFormat="1" ht="15" customHeight="1" spans="1:250">
      <c r="A544" s="105">
        <v>2070309</v>
      </c>
      <c r="B544" s="107" t="s">
        <v>438</v>
      </c>
      <c r="C544" s="111"/>
      <c r="D544" s="101">
        <v>0</v>
      </c>
      <c r="E544" s="102">
        <f t="shared" si="26"/>
        <v>0</v>
      </c>
      <c r="F544" s="103">
        <f t="shared" si="27"/>
        <v>0</v>
      </c>
      <c r="G544" s="104">
        <v>0</v>
      </c>
      <c r="IL544" s="50"/>
      <c r="IM544" s="50"/>
      <c r="IN544" s="50"/>
      <c r="IO544" s="50"/>
      <c r="IP544" s="50"/>
    </row>
    <row r="545" s="83" customFormat="1" ht="15" customHeight="1" spans="1:250">
      <c r="A545" s="105">
        <v>2070399</v>
      </c>
      <c r="B545" s="107" t="s">
        <v>439</v>
      </c>
      <c r="C545" s="111"/>
      <c r="D545" s="101">
        <v>0</v>
      </c>
      <c r="E545" s="102">
        <f t="shared" si="26"/>
        <v>0</v>
      </c>
      <c r="F545" s="103">
        <f t="shared" si="27"/>
        <v>0</v>
      </c>
      <c r="G545" s="104">
        <v>0</v>
      </c>
      <c r="IL545" s="50"/>
      <c r="IM545" s="50"/>
      <c r="IN545" s="50"/>
      <c r="IO545" s="50"/>
      <c r="IP545" s="50"/>
    </row>
    <row r="546" s="83" customFormat="1" ht="15" customHeight="1" spans="1:250">
      <c r="A546" s="105">
        <v>20706</v>
      </c>
      <c r="B546" s="106" t="s">
        <v>440</v>
      </c>
      <c r="C546" s="110">
        <f>SUM(C547:C554)</f>
        <v>81</v>
      </c>
      <c r="D546" s="101">
        <v>71</v>
      </c>
      <c r="E546" s="102">
        <f t="shared" si="26"/>
        <v>-10</v>
      </c>
      <c r="F546" s="103">
        <f t="shared" si="27"/>
        <v>-12.3456790123457</v>
      </c>
      <c r="G546" s="104">
        <v>71</v>
      </c>
      <c r="IL546" s="50"/>
      <c r="IM546" s="50"/>
      <c r="IN546" s="50"/>
      <c r="IO546" s="50"/>
      <c r="IP546" s="50"/>
    </row>
    <row r="547" s="83" customFormat="1" ht="15" customHeight="1" spans="1:250">
      <c r="A547" s="105">
        <v>2070601</v>
      </c>
      <c r="B547" s="107" t="s">
        <v>63</v>
      </c>
      <c r="C547" s="111"/>
      <c r="D547" s="101">
        <v>0</v>
      </c>
      <c r="E547" s="102">
        <f t="shared" si="26"/>
        <v>0</v>
      </c>
      <c r="F547" s="103">
        <f t="shared" si="27"/>
        <v>0</v>
      </c>
      <c r="G547" s="104">
        <v>0</v>
      </c>
      <c r="IL547" s="50"/>
      <c r="IM547" s="50"/>
      <c r="IN547" s="50"/>
      <c r="IO547" s="50"/>
      <c r="IP547" s="50"/>
    </row>
    <row r="548" s="83" customFormat="1" ht="15" customHeight="1" spans="1:250">
      <c r="A548" s="105">
        <v>2070602</v>
      </c>
      <c r="B548" s="107" t="s">
        <v>64</v>
      </c>
      <c r="C548" s="111"/>
      <c r="D548" s="101">
        <v>0</v>
      </c>
      <c r="E548" s="102">
        <f t="shared" si="26"/>
        <v>0</v>
      </c>
      <c r="F548" s="103">
        <f t="shared" si="27"/>
        <v>0</v>
      </c>
      <c r="G548" s="104">
        <v>0</v>
      </c>
      <c r="IL548" s="50"/>
      <c r="IM548" s="50"/>
      <c r="IN548" s="50"/>
      <c r="IO548" s="50"/>
      <c r="IP548" s="50"/>
    </row>
    <row r="549" s="83" customFormat="1" ht="15" customHeight="1" spans="1:250">
      <c r="A549" s="105">
        <v>2070603</v>
      </c>
      <c r="B549" s="107" t="s">
        <v>65</v>
      </c>
      <c r="C549" s="111"/>
      <c r="D549" s="101">
        <v>0</v>
      </c>
      <c r="E549" s="102">
        <f t="shared" si="26"/>
        <v>0</v>
      </c>
      <c r="F549" s="103">
        <f t="shared" si="27"/>
        <v>0</v>
      </c>
      <c r="G549" s="104">
        <v>0</v>
      </c>
      <c r="IL549" s="50"/>
      <c r="IM549" s="50"/>
      <c r="IN549" s="50"/>
      <c r="IO549" s="50"/>
      <c r="IP549" s="50"/>
    </row>
    <row r="550" s="83" customFormat="1" ht="15" customHeight="1" spans="1:250">
      <c r="A550" s="105">
        <v>2070604</v>
      </c>
      <c r="B550" s="107" t="s">
        <v>441</v>
      </c>
      <c r="C550" s="111"/>
      <c r="D550" s="101">
        <v>0</v>
      </c>
      <c r="E550" s="102">
        <f t="shared" si="26"/>
        <v>0</v>
      </c>
      <c r="F550" s="103">
        <f>IF(C559=0,,E550/C559*100)</f>
        <v>0</v>
      </c>
      <c r="G550" s="104">
        <v>0</v>
      </c>
      <c r="IL550" s="50"/>
      <c r="IM550" s="50"/>
      <c r="IN550" s="50"/>
      <c r="IO550" s="50"/>
      <c r="IP550" s="50"/>
    </row>
    <row r="551" s="83" customFormat="1" ht="15" customHeight="1" spans="1:250">
      <c r="A551" s="105">
        <v>2070605</v>
      </c>
      <c r="B551" s="107" t="s">
        <v>442</v>
      </c>
      <c r="C551" s="111"/>
      <c r="D551" s="101">
        <v>0</v>
      </c>
      <c r="E551" s="102">
        <f t="shared" si="26"/>
        <v>0</v>
      </c>
      <c r="F551" s="103">
        <f>IF(C560=0,,E551/C560*100)</f>
        <v>0</v>
      </c>
      <c r="G551" s="104">
        <v>0</v>
      </c>
      <c r="IL551" s="50"/>
      <c r="IM551" s="50"/>
      <c r="IN551" s="50"/>
      <c r="IO551" s="50"/>
      <c r="IP551" s="50"/>
    </row>
    <row r="552" s="83" customFormat="1" ht="15" customHeight="1" spans="1:250">
      <c r="A552" s="105">
        <v>2070606</v>
      </c>
      <c r="B552" s="107" t="s">
        <v>443</v>
      </c>
      <c r="C552" s="111"/>
      <c r="D552" s="101">
        <v>0</v>
      </c>
      <c r="E552" s="102">
        <f t="shared" si="26"/>
        <v>0</v>
      </c>
      <c r="F552" s="103">
        <f t="shared" ref="F552:F615" si="28">IF(C552=0,,E552/C552*100)</f>
        <v>0</v>
      </c>
      <c r="G552" s="104">
        <v>0</v>
      </c>
      <c r="IL552" s="50"/>
      <c r="IM552" s="50"/>
      <c r="IN552" s="50"/>
      <c r="IO552" s="50"/>
      <c r="IP552" s="50"/>
    </row>
    <row r="553" s="83" customFormat="1" ht="15" customHeight="1" spans="1:250">
      <c r="A553" s="105">
        <v>2070607</v>
      </c>
      <c r="B553" s="107" t="s">
        <v>444</v>
      </c>
      <c r="C553" s="111"/>
      <c r="D553" s="101">
        <v>0</v>
      </c>
      <c r="E553" s="102">
        <f t="shared" si="26"/>
        <v>0</v>
      </c>
      <c r="F553" s="103">
        <f t="shared" si="28"/>
        <v>0</v>
      </c>
      <c r="G553" s="104">
        <v>0</v>
      </c>
      <c r="IL553" s="50"/>
      <c r="IM553" s="50"/>
      <c r="IN553" s="50"/>
      <c r="IO553" s="50"/>
      <c r="IP553" s="50"/>
    </row>
    <row r="554" s="83" customFormat="1" ht="15" customHeight="1" spans="1:250">
      <c r="A554" s="105">
        <v>2070699</v>
      </c>
      <c r="B554" s="107" t="s">
        <v>445</v>
      </c>
      <c r="C554" s="111">
        <v>81</v>
      </c>
      <c r="D554" s="101">
        <v>71</v>
      </c>
      <c r="E554" s="102">
        <f t="shared" si="26"/>
        <v>-10</v>
      </c>
      <c r="F554" s="103">
        <f t="shared" si="28"/>
        <v>-12.3456790123457</v>
      </c>
      <c r="G554" s="104">
        <v>71</v>
      </c>
      <c r="IL554" s="50"/>
      <c r="IM554" s="50"/>
      <c r="IN554" s="50"/>
      <c r="IO554" s="50"/>
      <c r="IP554" s="50"/>
    </row>
    <row r="555" s="83" customFormat="1" ht="15" customHeight="1" spans="1:250">
      <c r="A555" s="105">
        <v>20708</v>
      </c>
      <c r="B555" s="106" t="s">
        <v>446</v>
      </c>
      <c r="C555" s="108">
        <f>SUM(C556:C561)</f>
        <v>1698</v>
      </c>
      <c r="D555" s="101">
        <v>1699</v>
      </c>
      <c r="E555" s="102">
        <f t="shared" si="26"/>
        <v>1</v>
      </c>
      <c r="F555" s="103">
        <f t="shared" si="28"/>
        <v>0.0588928150765607</v>
      </c>
      <c r="G555" s="104">
        <v>1699</v>
      </c>
      <c r="IL555" s="50"/>
      <c r="IM555" s="50"/>
      <c r="IN555" s="50"/>
      <c r="IO555" s="50"/>
      <c r="IP555" s="50"/>
    </row>
    <row r="556" s="83" customFormat="1" ht="15" customHeight="1" spans="1:250">
      <c r="A556" s="105">
        <v>2070801</v>
      </c>
      <c r="B556" s="107" t="s">
        <v>63</v>
      </c>
      <c r="C556" s="111">
        <v>35</v>
      </c>
      <c r="D556" s="101">
        <v>0</v>
      </c>
      <c r="E556" s="102">
        <f t="shared" si="26"/>
        <v>-35</v>
      </c>
      <c r="F556" s="103">
        <f t="shared" si="28"/>
        <v>-100</v>
      </c>
      <c r="G556" s="104">
        <v>0</v>
      </c>
      <c r="IL556" s="50"/>
      <c r="IM556" s="50"/>
      <c r="IN556" s="50"/>
      <c r="IO556" s="50"/>
      <c r="IP556" s="50"/>
    </row>
    <row r="557" s="83" customFormat="1" ht="15" customHeight="1" spans="1:250">
      <c r="A557" s="105">
        <v>2070802</v>
      </c>
      <c r="B557" s="107" t="s">
        <v>64</v>
      </c>
      <c r="C557" s="111">
        <v>28</v>
      </c>
      <c r="D557" s="101">
        <v>0</v>
      </c>
      <c r="E557" s="102">
        <f t="shared" si="26"/>
        <v>-28</v>
      </c>
      <c r="F557" s="103">
        <f t="shared" si="28"/>
        <v>-100</v>
      </c>
      <c r="G557" s="104">
        <v>0</v>
      </c>
      <c r="IL557" s="50"/>
      <c r="IM557" s="50"/>
      <c r="IN557" s="50"/>
      <c r="IO557" s="50"/>
      <c r="IP557" s="50"/>
    </row>
    <row r="558" s="83" customFormat="1" ht="15" customHeight="1" spans="1:250">
      <c r="A558" s="105">
        <v>2070803</v>
      </c>
      <c r="B558" s="107" t="s">
        <v>65</v>
      </c>
      <c r="C558" s="111"/>
      <c r="D558" s="101">
        <v>0</v>
      </c>
      <c r="E558" s="102">
        <f t="shared" si="26"/>
        <v>0</v>
      </c>
      <c r="F558" s="103">
        <f t="shared" si="28"/>
        <v>0</v>
      </c>
      <c r="G558" s="104">
        <v>0</v>
      </c>
      <c r="IL558" s="50"/>
      <c r="IM558" s="50"/>
      <c r="IN558" s="50"/>
      <c r="IO558" s="50"/>
      <c r="IP558" s="50"/>
    </row>
    <row r="559" s="83" customFormat="1" ht="15" customHeight="1" spans="1:250">
      <c r="A559" s="105">
        <v>2070804</v>
      </c>
      <c r="B559" s="107" t="s">
        <v>447</v>
      </c>
      <c r="C559" s="111">
        <v>132</v>
      </c>
      <c r="D559" s="101">
        <v>0</v>
      </c>
      <c r="E559" s="102">
        <f t="shared" si="26"/>
        <v>-132</v>
      </c>
      <c r="F559" s="103">
        <f t="shared" si="28"/>
        <v>-100</v>
      </c>
      <c r="G559" s="104">
        <v>0</v>
      </c>
      <c r="IL559" s="50"/>
      <c r="IM559" s="50"/>
      <c r="IN559" s="50"/>
      <c r="IO559" s="50"/>
      <c r="IP559" s="50"/>
    </row>
    <row r="560" s="83" customFormat="1" ht="15" customHeight="1" spans="1:250">
      <c r="A560" s="105">
        <v>2070805</v>
      </c>
      <c r="B560" s="107" t="s">
        <v>448</v>
      </c>
      <c r="C560" s="111">
        <v>1503</v>
      </c>
      <c r="D560" s="101">
        <v>1699</v>
      </c>
      <c r="E560" s="102">
        <f t="shared" si="26"/>
        <v>196</v>
      </c>
      <c r="F560" s="103">
        <f t="shared" si="28"/>
        <v>13.0405854956753</v>
      </c>
      <c r="G560" s="104">
        <v>1699</v>
      </c>
      <c r="IL560" s="50"/>
      <c r="IM560" s="50"/>
      <c r="IN560" s="50"/>
      <c r="IO560" s="50"/>
      <c r="IP560" s="50"/>
    </row>
    <row r="561" s="83" customFormat="1" ht="15" customHeight="1" spans="1:250">
      <c r="A561" s="105">
        <v>2070899</v>
      </c>
      <c r="B561" s="107" t="s">
        <v>449</v>
      </c>
      <c r="C561" s="111"/>
      <c r="D561" s="101">
        <v>0</v>
      </c>
      <c r="E561" s="102">
        <f t="shared" si="26"/>
        <v>0</v>
      </c>
      <c r="F561" s="103">
        <f t="shared" si="28"/>
        <v>0</v>
      </c>
      <c r="G561" s="104">
        <v>0</v>
      </c>
      <c r="IL561" s="50"/>
      <c r="IM561" s="50"/>
      <c r="IN561" s="50"/>
      <c r="IO561" s="50"/>
      <c r="IP561" s="50"/>
    </row>
    <row r="562" s="83" customFormat="1" ht="15" customHeight="1" spans="1:250">
      <c r="A562" s="105">
        <v>20799</v>
      </c>
      <c r="B562" s="106" t="s">
        <v>450</v>
      </c>
      <c r="C562" s="110">
        <f>SUM(C563:C565)</f>
        <v>0</v>
      </c>
      <c r="D562" s="101">
        <v>0</v>
      </c>
      <c r="E562" s="102">
        <f t="shared" si="26"/>
        <v>0</v>
      </c>
      <c r="F562" s="103">
        <f t="shared" si="28"/>
        <v>0</v>
      </c>
      <c r="G562" s="104">
        <v>0</v>
      </c>
      <c r="IL562" s="50"/>
      <c r="IM562" s="50"/>
      <c r="IN562" s="50"/>
      <c r="IO562" s="50"/>
      <c r="IP562" s="50"/>
    </row>
    <row r="563" s="83" customFormat="1" ht="15" customHeight="1" spans="1:250">
      <c r="A563" s="105">
        <v>2079902</v>
      </c>
      <c r="B563" s="107" t="s">
        <v>451</v>
      </c>
      <c r="C563" s="111"/>
      <c r="D563" s="101">
        <v>0</v>
      </c>
      <c r="E563" s="102">
        <f t="shared" si="26"/>
        <v>0</v>
      </c>
      <c r="F563" s="103">
        <f t="shared" si="28"/>
        <v>0</v>
      </c>
      <c r="G563" s="104">
        <v>0</v>
      </c>
      <c r="IL563" s="50"/>
      <c r="IM563" s="50"/>
      <c r="IN563" s="50"/>
      <c r="IO563" s="50"/>
      <c r="IP563" s="50"/>
    </row>
    <row r="564" s="83" customFormat="1" ht="15" customHeight="1" spans="1:250">
      <c r="A564" s="105">
        <v>2079903</v>
      </c>
      <c r="B564" s="107" t="s">
        <v>452</v>
      </c>
      <c r="C564" s="111"/>
      <c r="D564" s="101">
        <v>0</v>
      </c>
      <c r="E564" s="102">
        <f t="shared" si="26"/>
        <v>0</v>
      </c>
      <c r="F564" s="103">
        <f t="shared" si="28"/>
        <v>0</v>
      </c>
      <c r="G564" s="104">
        <v>0</v>
      </c>
      <c r="IL564" s="50"/>
      <c r="IM564" s="50"/>
      <c r="IN564" s="50"/>
      <c r="IO564" s="50"/>
      <c r="IP564" s="50"/>
    </row>
    <row r="565" s="83" customFormat="1" ht="15" customHeight="1" spans="1:250">
      <c r="A565" s="105">
        <v>2079999</v>
      </c>
      <c r="B565" s="107" t="s">
        <v>453</v>
      </c>
      <c r="C565" s="111"/>
      <c r="D565" s="101">
        <v>0</v>
      </c>
      <c r="E565" s="102">
        <f t="shared" si="26"/>
        <v>0</v>
      </c>
      <c r="F565" s="103">
        <f t="shared" si="28"/>
        <v>0</v>
      </c>
      <c r="G565" s="104">
        <v>0</v>
      </c>
      <c r="IL565" s="50"/>
      <c r="IM565" s="50"/>
      <c r="IN565" s="50"/>
      <c r="IO565" s="50"/>
      <c r="IP565" s="50"/>
    </row>
    <row r="566" s="83" customFormat="1" ht="15" customHeight="1" spans="1:250">
      <c r="A566" s="105">
        <v>208</v>
      </c>
      <c r="B566" s="106" t="s">
        <v>454</v>
      </c>
      <c r="C566" s="110">
        <f>C567+C581+C589+C591+C600+C604+C614+C622+C629+C636+C645+C650+C653+C656+C659+C662+C665+C669+C674+C682</f>
        <v>28247</v>
      </c>
      <c r="D566" s="101">
        <v>36059</v>
      </c>
      <c r="E566" s="102">
        <f t="shared" si="26"/>
        <v>7812</v>
      </c>
      <c r="F566" s="103">
        <f t="shared" si="28"/>
        <v>27.6560342691259</v>
      </c>
      <c r="G566" s="104">
        <v>51717</v>
      </c>
      <c r="IL566" s="50"/>
      <c r="IM566" s="50"/>
      <c r="IN566" s="50"/>
      <c r="IO566" s="50"/>
      <c r="IP566" s="50"/>
    </row>
    <row r="567" s="83" customFormat="1" ht="15" customHeight="1" spans="1:250">
      <c r="A567" s="105">
        <v>20801</v>
      </c>
      <c r="B567" s="106" t="s">
        <v>455</v>
      </c>
      <c r="C567" s="110">
        <f>SUM(C568:C580)</f>
        <v>1917</v>
      </c>
      <c r="D567" s="101">
        <v>2000</v>
      </c>
      <c r="E567" s="102">
        <f t="shared" si="26"/>
        <v>83</v>
      </c>
      <c r="F567" s="103">
        <f t="shared" si="28"/>
        <v>4.32968179447053</v>
      </c>
      <c r="G567" s="104">
        <v>2000</v>
      </c>
      <c r="IL567" s="50"/>
      <c r="IM567" s="50"/>
      <c r="IN567" s="50"/>
      <c r="IO567" s="50"/>
      <c r="IP567" s="50"/>
    </row>
    <row r="568" s="83" customFormat="1" ht="15" customHeight="1" spans="1:250">
      <c r="A568" s="105">
        <v>2080101</v>
      </c>
      <c r="B568" s="107" t="s">
        <v>63</v>
      </c>
      <c r="C568" s="111">
        <v>268</v>
      </c>
      <c r="D568" s="101">
        <v>152</v>
      </c>
      <c r="E568" s="102">
        <f t="shared" si="26"/>
        <v>-116</v>
      </c>
      <c r="F568" s="103">
        <f t="shared" si="28"/>
        <v>-43.2835820895522</v>
      </c>
      <c r="G568" s="104">
        <v>152</v>
      </c>
      <c r="IL568" s="50"/>
      <c r="IM568" s="50"/>
      <c r="IN568" s="50"/>
      <c r="IO568" s="50"/>
      <c r="IP568" s="50"/>
    </row>
    <row r="569" s="83" customFormat="1" ht="15" customHeight="1" spans="1:250">
      <c r="A569" s="105">
        <v>2080102</v>
      </c>
      <c r="B569" s="107" t="s">
        <v>64</v>
      </c>
      <c r="C569" s="111"/>
      <c r="D569" s="101">
        <v>0</v>
      </c>
      <c r="E569" s="102">
        <f t="shared" si="26"/>
        <v>0</v>
      </c>
      <c r="F569" s="103">
        <f t="shared" si="28"/>
        <v>0</v>
      </c>
      <c r="G569" s="104">
        <v>0</v>
      </c>
      <c r="IL569" s="50"/>
      <c r="IM569" s="50"/>
      <c r="IN569" s="50"/>
      <c r="IO569" s="50"/>
      <c r="IP569" s="50"/>
    </row>
    <row r="570" s="83" customFormat="1" ht="15" customHeight="1" spans="1:250">
      <c r="A570" s="105">
        <v>2080103</v>
      </c>
      <c r="B570" s="107" t="s">
        <v>65</v>
      </c>
      <c r="C570" s="111">
        <v>20</v>
      </c>
      <c r="D570" s="101">
        <v>54</v>
      </c>
      <c r="E570" s="102">
        <f t="shared" si="26"/>
        <v>34</v>
      </c>
      <c r="F570" s="103">
        <f t="shared" si="28"/>
        <v>170</v>
      </c>
      <c r="G570" s="104">
        <v>54</v>
      </c>
      <c r="IL570" s="50"/>
      <c r="IM570" s="50"/>
      <c r="IN570" s="50"/>
      <c r="IO570" s="50"/>
      <c r="IP570" s="50"/>
    </row>
    <row r="571" s="83" customFormat="1" ht="15" customHeight="1" spans="1:250">
      <c r="A571" s="105">
        <v>2080104</v>
      </c>
      <c r="B571" s="107" t="s">
        <v>456</v>
      </c>
      <c r="C571" s="111"/>
      <c r="D571" s="101">
        <v>0</v>
      </c>
      <c r="E571" s="102">
        <f t="shared" si="26"/>
        <v>0</v>
      </c>
      <c r="F571" s="103">
        <f t="shared" si="28"/>
        <v>0</v>
      </c>
      <c r="G571" s="104">
        <v>0</v>
      </c>
      <c r="IL571" s="50"/>
      <c r="IM571" s="50"/>
      <c r="IN571" s="50"/>
      <c r="IO571" s="50"/>
      <c r="IP571" s="50"/>
    </row>
    <row r="572" s="83" customFormat="1" ht="15" customHeight="1" spans="1:250">
      <c r="A572" s="105">
        <v>2080105</v>
      </c>
      <c r="B572" s="107" t="s">
        <v>457</v>
      </c>
      <c r="C572" s="111">
        <v>55</v>
      </c>
      <c r="D572" s="101">
        <v>52</v>
      </c>
      <c r="E572" s="102">
        <f t="shared" si="26"/>
        <v>-3</v>
      </c>
      <c r="F572" s="103">
        <f t="shared" si="28"/>
        <v>-5.45454545454545</v>
      </c>
      <c r="G572" s="104">
        <v>52</v>
      </c>
      <c r="IL572" s="50"/>
      <c r="IM572" s="50"/>
      <c r="IN572" s="50"/>
      <c r="IO572" s="50"/>
      <c r="IP572" s="50"/>
    </row>
    <row r="573" s="83" customFormat="1" ht="15" customHeight="1" spans="1:250">
      <c r="A573" s="105">
        <v>2080106</v>
      </c>
      <c r="B573" s="107" t="s">
        <v>458</v>
      </c>
      <c r="C573" s="111">
        <v>128</v>
      </c>
      <c r="D573" s="101">
        <v>139</v>
      </c>
      <c r="E573" s="102">
        <f t="shared" si="26"/>
        <v>11</v>
      </c>
      <c r="F573" s="103">
        <f t="shared" si="28"/>
        <v>8.59375</v>
      </c>
      <c r="G573" s="104">
        <v>139</v>
      </c>
      <c r="IL573" s="50"/>
      <c r="IM573" s="50"/>
      <c r="IN573" s="50"/>
      <c r="IO573" s="50"/>
      <c r="IP573" s="50"/>
    </row>
    <row r="574" s="83" customFormat="1" ht="15" customHeight="1" spans="1:250">
      <c r="A574" s="105">
        <v>2080107</v>
      </c>
      <c r="B574" s="107" t="s">
        <v>459</v>
      </c>
      <c r="C574" s="111"/>
      <c r="D574" s="101">
        <v>0</v>
      </c>
      <c r="E574" s="102">
        <f t="shared" si="26"/>
        <v>0</v>
      </c>
      <c r="F574" s="103">
        <f t="shared" si="28"/>
        <v>0</v>
      </c>
      <c r="G574" s="104">
        <v>0</v>
      </c>
      <c r="IL574" s="50"/>
      <c r="IM574" s="50"/>
      <c r="IN574" s="50"/>
      <c r="IO574" s="50"/>
      <c r="IP574" s="50"/>
    </row>
    <row r="575" s="83" customFormat="1" ht="15" customHeight="1" spans="1:250">
      <c r="A575" s="105">
        <v>2080108</v>
      </c>
      <c r="B575" s="107" t="s">
        <v>105</v>
      </c>
      <c r="C575" s="111"/>
      <c r="D575" s="101">
        <v>0</v>
      </c>
      <c r="E575" s="102">
        <f t="shared" si="26"/>
        <v>0</v>
      </c>
      <c r="F575" s="103">
        <f t="shared" si="28"/>
        <v>0</v>
      </c>
      <c r="G575" s="104">
        <v>0</v>
      </c>
      <c r="IL575" s="50"/>
      <c r="IM575" s="50"/>
      <c r="IN575" s="50"/>
      <c r="IO575" s="50"/>
      <c r="IP575" s="50"/>
    </row>
    <row r="576" s="83" customFormat="1" ht="15" customHeight="1" spans="1:250">
      <c r="A576" s="105">
        <v>2080109</v>
      </c>
      <c r="B576" s="107" t="s">
        <v>460</v>
      </c>
      <c r="C576" s="111">
        <v>65</v>
      </c>
      <c r="D576" s="101">
        <v>0</v>
      </c>
      <c r="E576" s="102">
        <f t="shared" si="26"/>
        <v>-65</v>
      </c>
      <c r="F576" s="103">
        <f t="shared" si="28"/>
        <v>-100</v>
      </c>
      <c r="G576" s="104">
        <v>0</v>
      </c>
      <c r="IL576" s="50"/>
      <c r="IM576" s="50"/>
      <c r="IN576" s="50"/>
      <c r="IO576" s="50"/>
      <c r="IP576" s="50"/>
    </row>
    <row r="577" s="83" customFormat="1" ht="15" customHeight="1" spans="1:250">
      <c r="A577" s="105">
        <v>2080110</v>
      </c>
      <c r="B577" s="107" t="s">
        <v>461</v>
      </c>
      <c r="C577" s="111"/>
      <c r="D577" s="101">
        <v>0</v>
      </c>
      <c r="E577" s="102">
        <f t="shared" si="26"/>
        <v>0</v>
      </c>
      <c r="F577" s="103">
        <f t="shared" si="28"/>
        <v>0</v>
      </c>
      <c r="G577" s="104">
        <v>0</v>
      </c>
      <c r="IL577" s="50"/>
      <c r="IM577" s="50"/>
      <c r="IN577" s="50"/>
      <c r="IO577" s="50"/>
      <c r="IP577" s="50"/>
    </row>
    <row r="578" s="83" customFormat="1" ht="15" customHeight="1" spans="1:250">
      <c r="A578" s="105">
        <v>2080111</v>
      </c>
      <c r="B578" s="107" t="s">
        <v>462</v>
      </c>
      <c r="C578" s="111"/>
      <c r="D578" s="101">
        <v>52</v>
      </c>
      <c r="E578" s="102">
        <f t="shared" si="26"/>
        <v>52</v>
      </c>
      <c r="F578" s="103">
        <f t="shared" si="28"/>
        <v>0</v>
      </c>
      <c r="G578" s="104">
        <v>52</v>
      </c>
      <c r="IL578" s="50"/>
      <c r="IM578" s="50"/>
      <c r="IN578" s="50"/>
      <c r="IO578" s="50"/>
      <c r="IP578" s="50"/>
    </row>
    <row r="579" s="83" customFormat="1" ht="15" customHeight="1" spans="1:250">
      <c r="A579" s="105">
        <v>2080112</v>
      </c>
      <c r="B579" s="107" t="s">
        <v>463</v>
      </c>
      <c r="C579" s="111"/>
      <c r="D579" s="101">
        <v>13</v>
      </c>
      <c r="E579" s="102">
        <f t="shared" si="26"/>
        <v>13</v>
      </c>
      <c r="F579" s="103">
        <f t="shared" si="28"/>
        <v>0</v>
      </c>
      <c r="G579" s="104">
        <v>13</v>
      </c>
      <c r="IL579" s="50"/>
      <c r="IM579" s="50"/>
      <c r="IN579" s="50"/>
      <c r="IO579" s="50"/>
      <c r="IP579" s="50"/>
    </row>
    <row r="580" s="83" customFormat="1" ht="15" customHeight="1" spans="1:250">
      <c r="A580" s="105">
        <v>2080199</v>
      </c>
      <c r="B580" s="107" t="s">
        <v>464</v>
      </c>
      <c r="C580" s="111">
        <v>1381</v>
      </c>
      <c r="D580" s="101">
        <v>1538</v>
      </c>
      <c r="E580" s="102">
        <f t="shared" si="26"/>
        <v>157</v>
      </c>
      <c r="F580" s="103">
        <f t="shared" si="28"/>
        <v>11.3685734974656</v>
      </c>
      <c r="G580" s="104">
        <v>1538</v>
      </c>
      <c r="IL580" s="50"/>
      <c r="IM580" s="50"/>
      <c r="IN580" s="50"/>
      <c r="IO580" s="50"/>
      <c r="IP580" s="50"/>
    </row>
    <row r="581" s="83" customFormat="1" ht="15" customHeight="1" spans="1:250">
      <c r="A581" s="105">
        <v>20802</v>
      </c>
      <c r="B581" s="106" t="s">
        <v>465</v>
      </c>
      <c r="C581" s="110">
        <f>SUM(C582:C588)</f>
        <v>179</v>
      </c>
      <c r="D581" s="101">
        <v>234</v>
      </c>
      <c r="E581" s="102">
        <f t="shared" ref="E581:E644" si="29">D581-C581</f>
        <v>55</v>
      </c>
      <c r="F581" s="103">
        <f t="shared" si="28"/>
        <v>30.7262569832402</v>
      </c>
      <c r="G581" s="104">
        <v>386</v>
      </c>
      <c r="IL581" s="50"/>
      <c r="IM581" s="50"/>
      <c r="IN581" s="50"/>
      <c r="IO581" s="50"/>
      <c r="IP581" s="50"/>
    </row>
    <row r="582" s="83" customFormat="1" ht="15" customHeight="1" spans="1:250">
      <c r="A582" s="105">
        <v>2080201</v>
      </c>
      <c r="B582" s="107" t="s">
        <v>63</v>
      </c>
      <c r="C582" s="111">
        <v>86</v>
      </c>
      <c r="D582" s="101">
        <v>129</v>
      </c>
      <c r="E582" s="102">
        <f t="shared" si="29"/>
        <v>43</v>
      </c>
      <c r="F582" s="103">
        <f t="shared" si="28"/>
        <v>50</v>
      </c>
      <c r="G582" s="104">
        <v>129</v>
      </c>
      <c r="IL582" s="50"/>
      <c r="IM582" s="50"/>
      <c r="IN582" s="50"/>
      <c r="IO582" s="50"/>
      <c r="IP582" s="50"/>
    </row>
    <row r="583" s="83" customFormat="1" ht="15" customHeight="1" spans="1:250">
      <c r="A583" s="105">
        <v>2080202</v>
      </c>
      <c r="B583" s="107" t="s">
        <v>64</v>
      </c>
      <c r="C583" s="111"/>
      <c r="D583" s="101">
        <v>0</v>
      </c>
      <c r="E583" s="102">
        <f t="shared" si="29"/>
        <v>0</v>
      </c>
      <c r="F583" s="103">
        <f t="shared" si="28"/>
        <v>0</v>
      </c>
      <c r="G583" s="104">
        <v>0</v>
      </c>
      <c r="IL583" s="50"/>
      <c r="IM583" s="50"/>
      <c r="IN583" s="50"/>
      <c r="IO583" s="50"/>
      <c r="IP583" s="50"/>
    </row>
    <row r="584" s="83" customFormat="1" ht="15" customHeight="1" spans="1:250">
      <c r="A584" s="105">
        <v>2080203</v>
      </c>
      <c r="B584" s="107" t="s">
        <v>65</v>
      </c>
      <c r="C584" s="111"/>
      <c r="D584" s="101">
        <v>0</v>
      </c>
      <c r="E584" s="102">
        <f t="shared" si="29"/>
        <v>0</v>
      </c>
      <c r="F584" s="103">
        <f t="shared" si="28"/>
        <v>0</v>
      </c>
      <c r="G584" s="104">
        <v>0</v>
      </c>
      <c r="IL584" s="50"/>
      <c r="IM584" s="50"/>
      <c r="IN584" s="50"/>
      <c r="IO584" s="50"/>
      <c r="IP584" s="50"/>
    </row>
    <row r="585" s="83" customFormat="1" ht="15" customHeight="1" spans="1:250">
      <c r="A585" s="105">
        <v>2080206</v>
      </c>
      <c r="B585" s="107" t="s">
        <v>466</v>
      </c>
      <c r="C585" s="111"/>
      <c r="D585" s="101">
        <v>2</v>
      </c>
      <c r="E585" s="102">
        <f t="shared" si="29"/>
        <v>2</v>
      </c>
      <c r="F585" s="103">
        <f t="shared" si="28"/>
        <v>0</v>
      </c>
      <c r="G585" s="104">
        <v>2</v>
      </c>
      <c r="IL585" s="50"/>
      <c r="IM585" s="50"/>
      <c r="IN585" s="50"/>
      <c r="IO585" s="50"/>
      <c r="IP585" s="50"/>
    </row>
    <row r="586" s="83" customFormat="1" ht="15" customHeight="1" spans="1:250">
      <c r="A586" s="105">
        <v>2080207</v>
      </c>
      <c r="B586" s="107" t="s">
        <v>467</v>
      </c>
      <c r="C586" s="111">
        <v>18</v>
      </c>
      <c r="D586" s="101">
        <v>2</v>
      </c>
      <c r="E586" s="102">
        <f t="shared" si="29"/>
        <v>-16</v>
      </c>
      <c r="F586" s="103">
        <f t="shared" si="28"/>
        <v>-88.8888888888889</v>
      </c>
      <c r="G586" s="104">
        <v>12</v>
      </c>
      <c r="IL586" s="50"/>
      <c r="IM586" s="50"/>
      <c r="IN586" s="50"/>
      <c r="IO586" s="50"/>
      <c r="IP586" s="50"/>
    </row>
    <row r="587" s="83" customFormat="1" ht="15" customHeight="1" spans="1:250">
      <c r="A587" s="105">
        <v>2080208</v>
      </c>
      <c r="B587" s="107" t="s">
        <v>468</v>
      </c>
      <c r="C587" s="111"/>
      <c r="D587" s="101">
        <v>3</v>
      </c>
      <c r="E587" s="102">
        <f t="shared" si="29"/>
        <v>3</v>
      </c>
      <c r="F587" s="103">
        <f t="shared" si="28"/>
        <v>0</v>
      </c>
      <c r="G587" s="104">
        <v>103</v>
      </c>
      <c r="IL587" s="50"/>
      <c r="IM587" s="50"/>
      <c r="IN587" s="50"/>
      <c r="IO587" s="50"/>
      <c r="IP587" s="50"/>
    </row>
    <row r="588" s="83" customFormat="1" ht="15" customHeight="1" spans="1:250">
      <c r="A588" s="105">
        <v>2080299</v>
      </c>
      <c r="B588" s="107" t="s">
        <v>469</v>
      </c>
      <c r="C588" s="111">
        <v>75</v>
      </c>
      <c r="D588" s="101">
        <v>98</v>
      </c>
      <c r="E588" s="102">
        <f t="shared" si="29"/>
        <v>23</v>
      </c>
      <c r="F588" s="103">
        <f t="shared" si="28"/>
        <v>30.6666666666667</v>
      </c>
      <c r="G588" s="104">
        <v>140</v>
      </c>
      <c r="IL588" s="50"/>
      <c r="IM588" s="50"/>
      <c r="IN588" s="50"/>
      <c r="IO588" s="50"/>
      <c r="IP588" s="50"/>
    </row>
    <row r="589" s="83" customFormat="1" ht="15" customHeight="1" spans="1:250">
      <c r="A589" s="105">
        <v>20804</v>
      </c>
      <c r="B589" s="106" t="s">
        <v>470</v>
      </c>
      <c r="C589" s="110">
        <f>SUM(C590)</f>
        <v>0</v>
      </c>
      <c r="D589" s="101">
        <v>0</v>
      </c>
      <c r="E589" s="102">
        <f t="shared" si="29"/>
        <v>0</v>
      </c>
      <c r="F589" s="103">
        <f t="shared" si="28"/>
        <v>0</v>
      </c>
      <c r="G589" s="104">
        <v>0</v>
      </c>
      <c r="IL589" s="50"/>
      <c r="IM589" s="50"/>
      <c r="IN589" s="50"/>
      <c r="IO589" s="50"/>
      <c r="IP589" s="50"/>
    </row>
    <row r="590" s="83" customFormat="1" ht="15" customHeight="1" spans="1:250">
      <c r="A590" s="105">
        <v>2080402</v>
      </c>
      <c r="B590" s="107" t="s">
        <v>471</v>
      </c>
      <c r="C590" s="111"/>
      <c r="D590" s="101">
        <v>0</v>
      </c>
      <c r="E590" s="102">
        <f t="shared" si="29"/>
        <v>0</v>
      </c>
      <c r="F590" s="103">
        <f t="shared" si="28"/>
        <v>0</v>
      </c>
      <c r="G590" s="104">
        <v>0</v>
      </c>
      <c r="IL590" s="50"/>
      <c r="IM590" s="50"/>
      <c r="IN590" s="50"/>
      <c r="IO590" s="50"/>
      <c r="IP590" s="50"/>
    </row>
    <row r="591" s="83" customFormat="1" ht="15" customHeight="1" spans="1:250">
      <c r="A591" s="105">
        <v>20805</v>
      </c>
      <c r="B591" s="106" t="s">
        <v>472</v>
      </c>
      <c r="C591" s="110">
        <f>SUM(C592:C599)</f>
        <v>16574</v>
      </c>
      <c r="D591" s="101">
        <v>18924</v>
      </c>
      <c r="E591" s="102">
        <f t="shared" si="29"/>
        <v>2350</v>
      </c>
      <c r="F591" s="103">
        <f t="shared" si="28"/>
        <v>14.1788343188126</v>
      </c>
      <c r="G591" s="104">
        <v>21006</v>
      </c>
      <c r="IL591" s="50"/>
      <c r="IM591" s="50"/>
      <c r="IN591" s="50"/>
      <c r="IO591" s="50"/>
      <c r="IP591" s="50"/>
    </row>
    <row r="592" s="83" customFormat="1" ht="15" customHeight="1" spans="1:250">
      <c r="A592" s="105">
        <v>2080501</v>
      </c>
      <c r="B592" s="107" t="s">
        <v>473</v>
      </c>
      <c r="C592" s="111"/>
      <c r="D592" s="101">
        <v>0</v>
      </c>
      <c r="E592" s="102">
        <f t="shared" si="29"/>
        <v>0</v>
      </c>
      <c r="F592" s="103">
        <f t="shared" si="28"/>
        <v>0</v>
      </c>
      <c r="G592" s="104">
        <v>0</v>
      </c>
      <c r="IL592" s="50"/>
      <c r="IM592" s="50"/>
      <c r="IN592" s="50"/>
      <c r="IO592" s="50"/>
      <c r="IP592" s="50"/>
    </row>
    <row r="593" s="83" customFormat="1" ht="15" customHeight="1" spans="1:250">
      <c r="A593" s="105">
        <v>2080502</v>
      </c>
      <c r="B593" s="107" t="s">
        <v>474</v>
      </c>
      <c r="C593" s="111">
        <v>879</v>
      </c>
      <c r="D593" s="101">
        <v>800</v>
      </c>
      <c r="E593" s="102">
        <f t="shared" si="29"/>
        <v>-79</v>
      </c>
      <c r="F593" s="103">
        <f t="shared" si="28"/>
        <v>-8.98748577929465</v>
      </c>
      <c r="G593" s="104">
        <v>800</v>
      </c>
      <c r="IL593" s="50"/>
      <c r="IM593" s="50"/>
      <c r="IN593" s="50"/>
      <c r="IO593" s="50"/>
      <c r="IP593" s="50"/>
    </row>
    <row r="594" s="83" customFormat="1" ht="15" customHeight="1" spans="1:250">
      <c r="A594" s="105">
        <v>2080503</v>
      </c>
      <c r="B594" s="107" t="s">
        <v>475</v>
      </c>
      <c r="C594" s="111"/>
      <c r="D594" s="101">
        <v>0</v>
      </c>
      <c r="E594" s="102">
        <f t="shared" si="29"/>
        <v>0</v>
      </c>
      <c r="F594" s="103">
        <f t="shared" si="28"/>
        <v>0</v>
      </c>
      <c r="G594" s="104">
        <v>0</v>
      </c>
      <c r="IL594" s="50"/>
      <c r="IM594" s="50"/>
      <c r="IN594" s="50"/>
      <c r="IO594" s="50"/>
      <c r="IP594" s="50"/>
    </row>
    <row r="595" s="83" customFormat="1" ht="15" customHeight="1" spans="1:250">
      <c r="A595" s="105">
        <v>2080504</v>
      </c>
      <c r="B595" s="107" t="s">
        <v>476</v>
      </c>
      <c r="C595" s="111">
        <v>459</v>
      </c>
      <c r="D595" s="101">
        <v>404</v>
      </c>
      <c r="E595" s="102">
        <f t="shared" si="29"/>
        <v>-55</v>
      </c>
      <c r="F595" s="103">
        <f t="shared" si="28"/>
        <v>-11.9825708061002</v>
      </c>
      <c r="G595" s="104">
        <v>404</v>
      </c>
      <c r="IL595" s="50"/>
      <c r="IM595" s="50"/>
      <c r="IN595" s="50"/>
      <c r="IO595" s="50"/>
      <c r="IP595" s="50"/>
    </row>
    <row r="596" s="83" customFormat="1" ht="15" customHeight="1" spans="1:250">
      <c r="A596" s="105">
        <v>2080505</v>
      </c>
      <c r="B596" s="107" t="s">
        <v>477</v>
      </c>
      <c r="C596" s="111">
        <v>6289</v>
      </c>
      <c r="D596" s="101">
        <v>6366</v>
      </c>
      <c r="E596" s="102">
        <f t="shared" si="29"/>
        <v>77</v>
      </c>
      <c r="F596" s="103">
        <f t="shared" si="28"/>
        <v>1.22435999363969</v>
      </c>
      <c r="G596" s="104">
        <v>6366</v>
      </c>
      <c r="IL596" s="50"/>
      <c r="IM596" s="50"/>
      <c r="IN596" s="50"/>
      <c r="IO596" s="50"/>
      <c r="IP596" s="50"/>
    </row>
    <row r="597" s="83" customFormat="1" ht="15" customHeight="1" spans="1:250">
      <c r="A597" s="105">
        <v>2080506</v>
      </c>
      <c r="B597" s="107" t="s">
        <v>478</v>
      </c>
      <c r="C597" s="111"/>
      <c r="D597" s="101">
        <v>4</v>
      </c>
      <c r="E597" s="102">
        <f t="shared" si="29"/>
        <v>4</v>
      </c>
      <c r="F597" s="103">
        <f t="shared" si="28"/>
        <v>0</v>
      </c>
      <c r="G597" s="104">
        <v>4</v>
      </c>
      <c r="IL597" s="50"/>
      <c r="IM597" s="50"/>
      <c r="IN597" s="50"/>
      <c r="IO597" s="50"/>
      <c r="IP597" s="50"/>
    </row>
    <row r="598" s="83" customFormat="1" ht="15" customHeight="1" spans="1:250">
      <c r="A598" s="105">
        <v>2080507</v>
      </c>
      <c r="B598" s="107" t="s">
        <v>479</v>
      </c>
      <c r="C598" s="111">
        <v>8944</v>
      </c>
      <c r="D598" s="101">
        <v>11350</v>
      </c>
      <c r="E598" s="102">
        <f t="shared" si="29"/>
        <v>2406</v>
      </c>
      <c r="F598" s="103">
        <f t="shared" si="28"/>
        <v>26.9007155635063</v>
      </c>
      <c r="G598" s="104">
        <v>13432</v>
      </c>
      <c r="IL598" s="50"/>
      <c r="IM598" s="50"/>
      <c r="IN598" s="50"/>
      <c r="IO598" s="50"/>
      <c r="IP598" s="50"/>
    </row>
    <row r="599" s="83" customFormat="1" ht="15" customHeight="1" spans="1:250">
      <c r="A599" s="105">
        <v>2080599</v>
      </c>
      <c r="B599" s="107" t="s">
        <v>480</v>
      </c>
      <c r="C599" s="111">
        <v>3</v>
      </c>
      <c r="D599" s="101">
        <v>0</v>
      </c>
      <c r="E599" s="102">
        <f t="shared" si="29"/>
        <v>-3</v>
      </c>
      <c r="F599" s="103">
        <f t="shared" si="28"/>
        <v>-100</v>
      </c>
      <c r="G599" s="104">
        <v>0</v>
      </c>
      <c r="IL599" s="50"/>
      <c r="IM599" s="50"/>
      <c r="IN599" s="50"/>
      <c r="IO599" s="50"/>
      <c r="IP599" s="50"/>
    </row>
    <row r="600" s="83" customFormat="1" ht="15" customHeight="1" spans="1:250">
      <c r="A600" s="105">
        <v>20806</v>
      </c>
      <c r="B600" s="106" t="s">
        <v>481</v>
      </c>
      <c r="C600" s="110">
        <f>SUM(C601:C603)</f>
        <v>188</v>
      </c>
      <c r="D600" s="101">
        <v>6</v>
      </c>
      <c r="E600" s="102">
        <f t="shared" si="29"/>
        <v>-182</v>
      </c>
      <c r="F600" s="103">
        <f t="shared" si="28"/>
        <v>-96.8085106382979</v>
      </c>
      <c r="G600" s="104">
        <v>6</v>
      </c>
      <c r="IL600" s="50"/>
      <c r="IM600" s="50"/>
      <c r="IN600" s="50"/>
      <c r="IO600" s="50"/>
      <c r="IP600" s="50"/>
    </row>
    <row r="601" s="83" customFormat="1" ht="15" customHeight="1" spans="1:250">
      <c r="A601" s="105">
        <v>2080601</v>
      </c>
      <c r="B601" s="107" t="s">
        <v>482</v>
      </c>
      <c r="C601" s="111">
        <v>188</v>
      </c>
      <c r="D601" s="101">
        <v>6</v>
      </c>
      <c r="E601" s="102">
        <f t="shared" si="29"/>
        <v>-182</v>
      </c>
      <c r="F601" s="103">
        <f t="shared" si="28"/>
        <v>-96.8085106382979</v>
      </c>
      <c r="G601" s="104">
        <v>6</v>
      </c>
      <c r="IL601" s="50"/>
      <c r="IM601" s="50"/>
      <c r="IN601" s="50"/>
      <c r="IO601" s="50"/>
      <c r="IP601" s="50"/>
    </row>
    <row r="602" s="83" customFormat="1" ht="15" customHeight="1" spans="1:250">
      <c r="A602" s="105">
        <v>2080602</v>
      </c>
      <c r="B602" s="107" t="s">
        <v>483</v>
      </c>
      <c r="C602" s="111"/>
      <c r="D602" s="101">
        <v>0</v>
      </c>
      <c r="E602" s="102">
        <f t="shared" si="29"/>
        <v>0</v>
      </c>
      <c r="F602" s="103">
        <f t="shared" si="28"/>
        <v>0</v>
      </c>
      <c r="G602" s="104">
        <v>0</v>
      </c>
      <c r="IL602" s="50"/>
      <c r="IM602" s="50"/>
      <c r="IN602" s="50"/>
      <c r="IO602" s="50"/>
      <c r="IP602" s="50"/>
    </row>
    <row r="603" s="83" customFormat="1" ht="15" customHeight="1" spans="1:250">
      <c r="A603" s="105">
        <v>2080699</v>
      </c>
      <c r="B603" s="107" t="s">
        <v>484</v>
      </c>
      <c r="C603" s="111"/>
      <c r="D603" s="101">
        <v>0</v>
      </c>
      <c r="E603" s="102">
        <f t="shared" si="29"/>
        <v>0</v>
      </c>
      <c r="F603" s="103">
        <f t="shared" si="28"/>
        <v>0</v>
      </c>
      <c r="G603" s="104">
        <v>0</v>
      </c>
      <c r="IL603" s="50"/>
      <c r="IM603" s="50"/>
      <c r="IN603" s="50"/>
      <c r="IO603" s="50"/>
      <c r="IP603" s="50"/>
    </row>
    <row r="604" s="83" customFormat="1" ht="15" customHeight="1" spans="1:250">
      <c r="A604" s="105">
        <v>20807</v>
      </c>
      <c r="B604" s="106" t="s">
        <v>485</v>
      </c>
      <c r="C604" s="110">
        <f>SUM(C605:C613)</f>
        <v>0</v>
      </c>
      <c r="D604" s="101">
        <v>0</v>
      </c>
      <c r="E604" s="102">
        <f t="shared" si="29"/>
        <v>0</v>
      </c>
      <c r="F604" s="103">
        <f t="shared" si="28"/>
        <v>0</v>
      </c>
      <c r="G604" s="104">
        <v>0</v>
      </c>
      <c r="IL604" s="50"/>
      <c r="IM604" s="50"/>
      <c r="IN604" s="50"/>
      <c r="IO604" s="50"/>
      <c r="IP604" s="50"/>
    </row>
    <row r="605" s="83" customFormat="1" ht="15" customHeight="1" spans="1:250">
      <c r="A605" s="105">
        <v>2080701</v>
      </c>
      <c r="B605" s="107" t="s">
        <v>486</v>
      </c>
      <c r="C605" s="111"/>
      <c r="D605" s="101">
        <v>0</v>
      </c>
      <c r="E605" s="102">
        <f t="shared" si="29"/>
        <v>0</v>
      </c>
      <c r="F605" s="103">
        <f t="shared" si="28"/>
        <v>0</v>
      </c>
      <c r="G605" s="104">
        <v>0</v>
      </c>
      <c r="IL605" s="50"/>
      <c r="IM605" s="50"/>
      <c r="IN605" s="50"/>
      <c r="IO605" s="50"/>
      <c r="IP605" s="50"/>
    </row>
    <row r="606" s="83" customFormat="1" ht="15" customHeight="1" spans="1:250">
      <c r="A606" s="105">
        <v>2080702</v>
      </c>
      <c r="B606" s="107" t="s">
        <v>487</v>
      </c>
      <c r="C606" s="111"/>
      <c r="D606" s="101">
        <v>0</v>
      </c>
      <c r="E606" s="102">
        <f t="shared" si="29"/>
        <v>0</v>
      </c>
      <c r="F606" s="103">
        <f t="shared" si="28"/>
        <v>0</v>
      </c>
      <c r="G606" s="104">
        <v>0</v>
      </c>
      <c r="IL606" s="50"/>
      <c r="IM606" s="50"/>
      <c r="IN606" s="50"/>
      <c r="IO606" s="50"/>
      <c r="IP606" s="50"/>
    </row>
    <row r="607" s="83" customFormat="1" ht="15" customHeight="1" spans="1:250">
      <c r="A607" s="105">
        <v>2080704</v>
      </c>
      <c r="B607" s="107" t="s">
        <v>488</v>
      </c>
      <c r="C607" s="111"/>
      <c r="D607" s="101">
        <v>0</v>
      </c>
      <c r="E607" s="102">
        <f t="shared" si="29"/>
        <v>0</v>
      </c>
      <c r="F607" s="103">
        <f t="shared" si="28"/>
        <v>0</v>
      </c>
      <c r="G607" s="104">
        <v>0</v>
      </c>
      <c r="IL607" s="50"/>
      <c r="IM607" s="50"/>
      <c r="IN607" s="50"/>
      <c r="IO607" s="50"/>
      <c r="IP607" s="50"/>
    </row>
    <row r="608" s="83" customFormat="1" ht="15" customHeight="1" spans="1:250">
      <c r="A608" s="105">
        <v>2080705</v>
      </c>
      <c r="B608" s="107" t="s">
        <v>489</v>
      </c>
      <c r="C608" s="111"/>
      <c r="D608" s="101">
        <v>0</v>
      </c>
      <c r="E608" s="102">
        <f t="shared" si="29"/>
        <v>0</v>
      </c>
      <c r="F608" s="103">
        <f t="shared" si="28"/>
        <v>0</v>
      </c>
      <c r="G608" s="104">
        <v>0</v>
      </c>
      <c r="IL608" s="50"/>
      <c r="IM608" s="50"/>
      <c r="IN608" s="50"/>
      <c r="IO608" s="50"/>
      <c r="IP608" s="50"/>
    </row>
    <row r="609" s="83" customFormat="1" ht="15" customHeight="1" spans="1:250">
      <c r="A609" s="105">
        <v>2080709</v>
      </c>
      <c r="B609" s="107" t="s">
        <v>490</v>
      </c>
      <c r="C609" s="111"/>
      <c r="D609" s="101">
        <v>0</v>
      </c>
      <c r="E609" s="102">
        <f t="shared" si="29"/>
        <v>0</v>
      </c>
      <c r="F609" s="103">
        <f t="shared" si="28"/>
        <v>0</v>
      </c>
      <c r="G609" s="104">
        <v>0</v>
      </c>
      <c r="IL609" s="50"/>
      <c r="IM609" s="50"/>
      <c r="IN609" s="50"/>
      <c r="IO609" s="50"/>
      <c r="IP609" s="50"/>
    </row>
    <row r="610" s="83" customFormat="1" ht="15" customHeight="1" spans="1:250">
      <c r="A610" s="105">
        <v>2080711</v>
      </c>
      <c r="B610" s="107" t="s">
        <v>491</v>
      </c>
      <c r="C610" s="111"/>
      <c r="D610" s="101">
        <v>0</v>
      </c>
      <c r="E610" s="102">
        <f t="shared" si="29"/>
        <v>0</v>
      </c>
      <c r="F610" s="103">
        <f t="shared" si="28"/>
        <v>0</v>
      </c>
      <c r="G610" s="104">
        <v>0</v>
      </c>
      <c r="IL610" s="50"/>
      <c r="IM610" s="50"/>
      <c r="IN610" s="50"/>
      <c r="IO610" s="50"/>
      <c r="IP610" s="50"/>
    </row>
    <row r="611" s="83" customFormat="1" ht="15" customHeight="1" spans="1:250">
      <c r="A611" s="105">
        <v>2080712</v>
      </c>
      <c r="B611" s="107" t="s">
        <v>492</v>
      </c>
      <c r="C611" s="111"/>
      <c r="D611" s="101">
        <v>0</v>
      </c>
      <c r="E611" s="102">
        <f t="shared" si="29"/>
        <v>0</v>
      </c>
      <c r="F611" s="103">
        <f t="shared" si="28"/>
        <v>0</v>
      </c>
      <c r="G611" s="104">
        <v>0</v>
      </c>
      <c r="IL611" s="50"/>
      <c r="IM611" s="50"/>
      <c r="IN611" s="50"/>
      <c r="IO611" s="50"/>
      <c r="IP611" s="50"/>
    </row>
    <row r="612" s="83" customFormat="1" ht="15" customHeight="1" spans="1:250">
      <c r="A612" s="105">
        <v>2080713</v>
      </c>
      <c r="B612" s="107" t="s">
        <v>493</v>
      </c>
      <c r="C612" s="111"/>
      <c r="D612" s="101">
        <v>0</v>
      </c>
      <c r="E612" s="102">
        <f t="shared" si="29"/>
        <v>0</v>
      </c>
      <c r="F612" s="103">
        <f t="shared" si="28"/>
        <v>0</v>
      </c>
      <c r="G612" s="104">
        <v>0</v>
      </c>
      <c r="IL612" s="50"/>
      <c r="IM612" s="50"/>
      <c r="IN612" s="50"/>
      <c r="IO612" s="50"/>
      <c r="IP612" s="50"/>
    </row>
    <row r="613" s="83" customFormat="1" ht="15" customHeight="1" spans="1:250">
      <c r="A613" s="105">
        <v>2080799</v>
      </c>
      <c r="B613" s="107" t="s">
        <v>494</v>
      </c>
      <c r="C613" s="111"/>
      <c r="D613" s="101">
        <v>0</v>
      </c>
      <c r="E613" s="102">
        <f t="shared" si="29"/>
        <v>0</v>
      </c>
      <c r="F613" s="103">
        <f t="shared" si="28"/>
        <v>0</v>
      </c>
      <c r="G613" s="104">
        <v>0</v>
      </c>
      <c r="IL613" s="50"/>
      <c r="IM613" s="50"/>
      <c r="IN613" s="50"/>
      <c r="IO613" s="50"/>
      <c r="IP613" s="50"/>
    </row>
    <row r="614" s="83" customFormat="1" ht="15" customHeight="1" spans="1:250">
      <c r="A614" s="105">
        <v>20808</v>
      </c>
      <c r="B614" s="106" t="s">
        <v>495</v>
      </c>
      <c r="C614" s="110">
        <f>SUM(C615:C621)</f>
        <v>949</v>
      </c>
      <c r="D614" s="101">
        <v>1012</v>
      </c>
      <c r="E614" s="102">
        <f t="shared" si="29"/>
        <v>63</v>
      </c>
      <c r="F614" s="103">
        <f t="shared" si="28"/>
        <v>6.63856691253952</v>
      </c>
      <c r="G614" s="104">
        <v>2016</v>
      </c>
      <c r="IL614" s="50"/>
      <c r="IM614" s="50"/>
      <c r="IN614" s="50"/>
      <c r="IO614" s="50"/>
      <c r="IP614" s="50"/>
    </row>
    <row r="615" s="83" customFormat="1" ht="15" customHeight="1" spans="1:250">
      <c r="A615" s="105">
        <v>2080801</v>
      </c>
      <c r="B615" s="107" t="s">
        <v>496</v>
      </c>
      <c r="C615" s="111">
        <v>3</v>
      </c>
      <c r="D615" s="101">
        <v>5</v>
      </c>
      <c r="E615" s="102">
        <f t="shared" si="29"/>
        <v>2</v>
      </c>
      <c r="F615" s="103">
        <f t="shared" si="28"/>
        <v>66.6666666666667</v>
      </c>
      <c r="G615" s="104">
        <v>5</v>
      </c>
      <c r="IL615" s="50"/>
      <c r="IM615" s="50"/>
      <c r="IN615" s="50"/>
      <c r="IO615" s="50"/>
      <c r="IP615" s="50"/>
    </row>
    <row r="616" s="83" customFormat="1" ht="15" customHeight="1" spans="1:250">
      <c r="A616" s="105">
        <v>2080802</v>
      </c>
      <c r="B616" s="107" t="s">
        <v>497</v>
      </c>
      <c r="C616" s="111">
        <v>129</v>
      </c>
      <c r="D616" s="101">
        <v>114</v>
      </c>
      <c r="E616" s="102">
        <f t="shared" si="29"/>
        <v>-15</v>
      </c>
      <c r="F616" s="103">
        <f t="shared" ref="F616:F679" si="30">IF(C616=0,,E616/C616*100)</f>
        <v>-11.6279069767442</v>
      </c>
      <c r="G616" s="104">
        <v>524</v>
      </c>
      <c r="IL616" s="50"/>
      <c r="IM616" s="50"/>
      <c r="IN616" s="50"/>
      <c r="IO616" s="50"/>
      <c r="IP616" s="50"/>
    </row>
    <row r="617" s="83" customFormat="1" ht="15" customHeight="1" spans="1:250">
      <c r="A617" s="105">
        <v>2080803</v>
      </c>
      <c r="B617" s="107" t="s">
        <v>498</v>
      </c>
      <c r="C617" s="111">
        <v>175</v>
      </c>
      <c r="D617" s="101">
        <v>150</v>
      </c>
      <c r="E617" s="102">
        <f t="shared" si="29"/>
        <v>-25</v>
      </c>
      <c r="F617" s="103">
        <f t="shared" si="30"/>
        <v>-14.2857142857143</v>
      </c>
      <c r="G617" s="104">
        <v>384</v>
      </c>
      <c r="IL617" s="50"/>
      <c r="IM617" s="50"/>
      <c r="IN617" s="50"/>
      <c r="IO617" s="50"/>
      <c r="IP617" s="50"/>
    </row>
    <row r="618" s="83" customFormat="1" ht="15" customHeight="1" spans="1:250">
      <c r="A618" s="105">
        <v>2080804</v>
      </c>
      <c r="B618" s="107" t="s">
        <v>499</v>
      </c>
      <c r="C618" s="111">
        <v>116</v>
      </c>
      <c r="D618" s="101">
        <v>94</v>
      </c>
      <c r="E618" s="102">
        <f t="shared" si="29"/>
        <v>-22</v>
      </c>
      <c r="F618" s="103">
        <f t="shared" si="30"/>
        <v>-18.9655172413793</v>
      </c>
      <c r="G618" s="104">
        <v>94</v>
      </c>
      <c r="IL618" s="50"/>
      <c r="IM618" s="50"/>
      <c r="IN618" s="50"/>
      <c r="IO618" s="50"/>
      <c r="IP618" s="50"/>
    </row>
    <row r="619" s="83" customFormat="1" ht="15" customHeight="1" spans="1:250">
      <c r="A619" s="105">
        <v>2080805</v>
      </c>
      <c r="B619" s="107" t="s">
        <v>500</v>
      </c>
      <c r="C619" s="111">
        <v>178</v>
      </c>
      <c r="D619" s="101">
        <v>228</v>
      </c>
      <c r="E619" s="102">
        <f t="shared" si="29"/>
        <v>50</v>
      </c>
      <c r="F619" s="103">
        <f t="shared" si="30"/>
        <v>28.0898876404494</v>
      </c>
      <c r="G619" s="104">
        <v>390</v>
      </c>
      <c r="IL619" s="50"/>
      <c r="IM619" s="50"/>
      <c r="IN619" s="50"/>
      <c r="IO619" s="50"/>
      <c r="IP619" s="50"/>
    </row>
    <row r="620" s="83" customFormat="1" ht="15" customHeight="1" spans="1:250">
      <c r="A620" s="105">
        <v>2080806</v>
      </c>
      <c r="B620" s="107" t="s">
        <v>501</v>
      </c>
      <c r="C620" s="111"/>
      <c r="D620" s="101">
        <v>0</v>
      </c>
      <c r="E620" s="102">
        <f t="shared" si="29"/>
        <v>0</v>
      </c>
      <c r="F620" s="103">
        <f t="shared" si="30"/>
        <v>0</v>
      </c>
      <c r="G620" s="104">
        <v>33</v>
      </c>
      <c r="IL620" s="50"/>
      <c r="IM620" s="50"/>
      <c r="IN620" s="50"/>
      <c r="IO620" s="50"/>
      <c r="IP620" s="50"/>
    </row>
    <row r="621" s="83" customFormat="1" ht="15" customHeight="1" spans="1:250">
      <c r="A621" s="105">
        <v>2080899</v>
      </c>
      <c r="B621" s="107" t="s">
        <v>502</v>
      </c>
      <c r="C621" s="111">
        <v>348</v>
      </c>
      <c r="D621" s="101">
        <v>421</v>
      </c>
      <c r="E621" s="102">
        <f t="shared" si="29"/>
        <v>73</v>
      </c>
      <c r="F621" s="103">
        <f t="shared" si="30"/>
        <v>20.9770114942529</v>
      </c>
      <c r="G621" s="104">
        <v>586</v>
      </c>
      <c r="IL621" s="50"/>
      <c r="IM621" s="50"/>
      <c r="IN621" s="50"/>
      <c r="IO621" s="50"/>
      <c r="IP621" s="50"/>
    </row>
    <row r="622" s="83" customFormat="1" ht="15" customHeight="1" spans="1:250">
      <c r="A622" s="105">
        <v>20809</v>
      </c>
      <c r="B622" s="106" t="s">
        <v>503</v>
      </c>
      <c r="C622" s="110">
        <f>SUM(C623:C628)</f>
        <v>309</v>
      </c>
      <c r="D622" s="101">
        <v>309</v>
      </c>
      <c r="E622" s="102">
        <f t="shared" si="29"/>
        <v>0</v>
      </c>
      <c r="F622" s="103">
        <f t="shared" si="30"/>
        <v>0</v>
      </c>
      <c r="G622" s="104">
        <v>441</v>
      </c>
      <c r="IL622" s="50"/>
      <c r="IM622" s="50"/>
      <c r="IN622" s="50"/>
      <c r="IO622" s="50"/>
      <c r="IP622" s="50"/>
    </row>
    <row r="623" s="83" customFormat="1" ht="15" customHeight="1" spans="1:250">
      <c r="A623" s="105">
        <v>2080901</v>
      </c>
      <c r="B623" s="107" t="s">
        <v>504</v>
      </c>
      <c r="C623" s="111">
        <v>309</v>
      </c>
      <c r="D623" s="101">
        <v>309</v>
      </c>
      <c r="E623" s="102">
        <f t="shared" si="29"/>
        <v>0</v>
      </c>
      <c r="F623" s="103">
        <f t="shared" si="30"/>
        <v>0</v>
      </c>
      <c r="G623" s="104">
        <v>441</v>
      </c>
      <c r="IL623" s="50"/>
      <c r="IM623" s="50"/>
      <c r="IN623" s="50"/>
      <c r="IO623" s="50"/>
      <c r="IP623" s="50"/>
    </row>
    <row r="624" s="83" customFormat="1" ht="15" customHeight="1" spans="1:250">
      <c r="A624" s="105">
        <v>2080902</v>
      </c>
      <c r="B624" s="107" t="s">
        <v>505</v>
      </c>
      <c r="C624" s="111"/>
      <c r="D624" s="101">
        <v>0</v>
      </c>
      <c r="E624" s="102">
        <f t="shared" si="29"/>
        <v>0</v>
      </c>
      <c r="F624" s="103">
        <f t="shared" si="30"/>
        <v>0</v>
      </c>
      <c r="G624" s="104">
        <v>0</v>
      </c>
      <c r="IL624" s="50"/>
      <c r="IM624" s="50"/>
      <c r="IN624" s="50"/>
      <c r="IO624" s="50"/>
      <c r="IP624" s="50"/>
    </row>
    <row r="625" s="83" customFormat="1" ht="15" customHeight="1" spans="1:250">
      <c r="A625" s="105">
        <v>2080903</v>
      </c>
      <c r="B625" s="107" t="s">
        <v>506</v>
      </c>
      <c r="C625" s="111"/>
      <c r="D625" s="101">
        <v>0</v>
      </c>
      <c r="E625" s="102">
        <f t="shared" si="29"/>
        <v>0</v>
      </c>
      <c r="F625" s="103">
        <f t="shared" si="30"/>
        <v>0</v>
      </c>
      <c r="G625" s="104">
        <v>0</v>
      </c>
      <c r="IL625" s="50"/>
      <c r="IM625" s="50"/>
      <c r="IN625" s="50"/>
      <c r="IO625" s="50"/>
      <c r="IP625" s="50"/>
    </row>
    <row r="626" s="83" customFormat="1" ht="15" customHeight="1" spans="1:250">
      <c r="A626" s="105">
        <v>2080904</v>
      </c>
      <c r="B626" s="107" t="s">
        <v>507</v>
      </c>
      <c r="C626" s="111"/>
      <c r="D626" s="101">
        <v>0</v>
      </c>
      <c r="E626" s="102">
        <f t="shared" si="29"/>
        <v>0</v>
      </c>
      <c r="F626" s="103">
        <f t="shared" si="30"/>
        <v>0</v>
      </c>
      <c r="G626" s="104">
        <v>0</v>
      </c>
      <c r="IL626" s="50"/>
      <c r="IM626" s="50"/>
      <c r="IN626" s="50"/>
      <c r="IO626" s="50"/>
      <c r="IP626" s="50"/>
    </row>
    <row r="627" s="83" customFormat="1" ht="15" customHeight="1" spans="1:250">
      <c r="A627" s="105">
        <v>2080905</v>
      </c>
      <c r="B627" s="107" t="s">
        <v>508</v>
      </c>
      <c r="C627" s="111"/>
      <c r="D627" s="101">
        <v>0</v>
      </c>
      <c r="E627" s="102">
        <f t="shared" si="29"/>
        <v>0</v>
      </c>
      <c r="F627" s="103">
        <f t="shared" si="30"/>
        <v>0</v>
      </c>
      <c r="G627" s="104">
        <v>0</v>
      </c>
      <c r="IL627" s="50"/>
      <c r="IM627" s="50"/>
      <c r="IN627" s="50"/>
      <c r="IO627" s="50"/>
      <c r="IP627" s="50"/>
    </row>
    <row r="628" s="83" customFormat="1" ht="15" customHeight="1" spans="1:250">
      <c r="A628" s="105">
        <v>2080999</v>
      </c>
      <c r="B628" s="107" t="s">
        <v>509</v>
      </c>
      <c r="C628" s="111"/>
      <c r="D628" s="101">
        <v>0</v>
      </c>
      <c r="E628" s="102">
        <f t="shared" si="29"/>
        <v>0</v>
      </c>
      <c r="F628" s="103">
        <f t="shared" si="30"/>
        <v>0</v>
      </c>
      <c r="G628" s="104">
        <v>0</v>
      </c>
      <c r="IL628" s="50"/>
      <c r="IM628" s="50"/>
      <c r="IN628" s="50"/>
      <c r="IO628" s="50"/>
      <c r="IP628" s="50"/>
    </row>
    <row r="629" s="83" customFormat="1" ht="15" customHeight="1" spans="1:250">
      <c r="A629" s="105">
        <v>20810</v>
      </c>
      <c r="B629" s="106" t="s">
        <v>510</v>
      </c>
      <c r="C629" s="110">
        <f>SUM(C630:C635)</f>
        <v>560</v>
      </c>
      <c r="D629" s="101">
        <v>763</v>
      </c>
      <c r="E629" s="102">
        <f t="shared" si="29"/>
        <v>203</v>
      </c>
      <c r="F629" s="103">
        <f t="shared" si="30"/>
        <v>36.25</v>
      </c>
      <c r="G629" s="104">
        <v>1021</v>
      </c>
      <c r="IL629" s="50"/>
      <c r="IM629" s="50"/>
      <c r="IN629" s="50"/>
      <c r="IO629" s="50"/>
      <c r="IP629" s="50"/>
    </row>
    <row r="630" s="83" customFormat="1" ht="15" customHeight="1" spans="1:250">
      <c r="A630" s="105">
        <v>2081001</v>
      </c>
      <c r="B630" s="107" t="s">
        <v>511</v>
      </c>
      <c r="C630" s="111"/>
      <c r="D630" s="101">
        <v>0</v>
      </c>
      <c r="E630" s="102">
        <f t="shared" si="29"/>
        <v>0</v>
      </c>
      <c r="F630" s="103">
        <f t="shared" si="30"/>
        <v>0</v>
      </c>
      <c r="G630" s="104">
        <v>31</v>
      </c>
      <c r="IL630" s="50"/>
      <c r="IM630" s="50"/>
      <c r="IN630" s="50"/>
      <c r="IO630" s="50"/>
      <c r="IP630" s="50"/>
    </row>
    <row r="631" s="83" customFormat="1" ht="15" customHeight="1" spans="1:250">
      <c r="A631" s="105">
        <v>2081002</v>
      </c>
      <c r="B631" s="107" t="s">
        <v>512</v>
      </c>
      <c r="C631" s="111">
        <v>232</v>
      </c>
      <c r="D631" s="101">
        <v>271</v>
      </c>
      <c r="E631" s="102">
        <f t="shared" si="29"/>
        <v>39</v>
      </c>
      <c r="F631" s="103">
        <f t="shared" si="30"/>
        <v>16.8103448275862</v>
      </c>
      <c r="G631" s="104">
        <v>348</v>
      </c>
      <c r="IL631" s="50"/>
      <c r="IM631" s="50"/>
      <c r="IN631" s="50"/>
      <c r="IO631" s="50"/>
      <c r="IP631" s="50"/>
    </row>
    <row r="632" s="83" customFormat="1" ht="15" customHeight="1" spans="1:250">
      <c r="A632" s="105">
        <v>2081003</v>
      </c>
      <c r="B632" s="107" t="s">
        <v>513</v>
      </c>
      <c r="C632" s="111"/>
      <c r="D632" s="101">
        <v>0</v>
      </c>
      <c r="E632" s="102">
        <f t="shared" si="29"/>
        <v>0</v>
      </c>
      <c r="F632" s="103">
        <f t="shared" si="30"/>
        <v>0</v>
      </c>
      <c r="G632" s="104">
        <v>0</v>
      </c>
      <c r="IL632" s="50"/>
      <c r="IM632" s="50"/>
      <c r="IN632" s="50"/>
      <c r="IO632" s="50"/>
      <c r="IP632" s="50"/>
    </row>
    <row r="633" s="83" customFormat="1" ht="15" customHeight="1" spans="1:250">
      <c r="A633" s="105">
        <v>2081004</v>
      </c>
      <c r="B633" s="107" t="s">
        <v>514</v>
      </c>
      <c r="C633" s="111">
        <v>279</v>
      </c>
      <c r="D633" s="101">
        <v>429</v>
      </c>
      <c r="E633" s="102">
        <f t="shared" si="29"/>
        <v>150</v>
      </c>
      <c r="F633" s="103">
        <f t="shared" si="30"/>
        <v>53.763440860215</v>
      </c>
      <c r="G633" s="104">
        <v>429</v>
      </c>
      <c r="IL633" s="50"/>
      <c r="IM633" s="50"/>
      <c r="IN633" s="50"/>
      <c r="IO633" s="50"/>
      <c r="IP633" s="50"/>
    </row>
    <row r="634" s="83" customFormat="1" ht="15" customHeight="1" spans="1:250">
      <c r="A634" s="105">
        <v>2081005</v>
      </c>
      <c r="B634" s="107" t="s">
        <v>515</v>
      </c>
      <c r="C634" s="111">
        <v>49</v>
      </c>
      <c r="D634" s="101">
        <v>49</v>
      </c>
      <c r="E634" s="102">
        <f t="shared" si="29"/>
        <v>0</v>
      </c>
      <c r="F634" s="103">
        <f t="shared" si="30"/>
        <v>0</v>
      </c>
      <c r="G634" s="104">
        <v>49</v>
      </c>
      <c r="IL634" s="50"/>
      <c r="IM634" s="50"/>
      <c r="IN634" s="50"/>
      <c r="IO634" s="50"/>
      <c r="IP634" s="50"/>
    </row>
    <row r="635" s="83" customFormat="1" ht="15" customHeight="1" spans="1:250">
      <c r="A635" s="105">
        <v>2081099</v>
      </c>
      <c r="B635" s="107" t="s">
        <v>516</v>
      </c>
      <c r="C635" s="111"/>
      <c r="D635" s="101">
        <v>14</v>
      </c>
      <c r="E635" s="102">
        <f t="shared" si="29"/>
        <v>14</v>
      </c>
      <c r="F635" s="103">
        <f t="shared" si="30"/>
        <v>0</v>
      </c>
      <c r="G635" s="104">
        <v>164</v>
      </c>
      <c r="IL635" s="50"/>
      <c r="IM635" s="50"/>
      <c r="IN635" s="50"/>
      <c r="IO635" s="50"/>
      <c r="IP635" s="50"/>
    </row>
    <row r="636" s="83" customFormat="1" ht="15" customHeight="1" spans="1:250">
      <c r="A636" s="105">
        <v>20811</v>
      </c>
      <c r="B636" s="106" t="s">
        <v>517</v>
      </c>
      <c r="C636" s="110">
        <f>SUM(C637:C644)</f>
        <v>454</v>
      </c>
      <c r="D636" s="101">
        <v>485</v>
      </c>
      <c r="E636" s="102">
        <f t="shared" si="29"/>
        <v>31</v>
      </c>
      <c r="F636" s="103">
        <f t="shared" si="30"/>
        <v>6.82819383259912</v>
      </c>
      <c r="G636" s="104">
        <v>570</v>
      </c>
      <c r="IL636" s="50"/>
      <c r="IM636" s="50"/>
      <c r="IN636" s="50"/>
      <c r="IO636" s="50"/>
      <c r="IP636" s="50"/>
    </row>
    <row r="637" s="83" customFormat="1" ht="15" customHeight="1" spans="1:250">
      <c r="A637" s="105">
        <v>2081101</v>
      </c>
      <c r="B637" s="107" t="s">
        <v>63</v>
      </c>
      <c r="C637" s="111">
        <v>59</v>
      </c>
      <c r="D637" s="101">
        <v>45</v>
      </c>
      <c r="E637" s="102">
        <f t="shared" si="29"/>
        <v>-14</v>
      </c>
      <c r="F637" s="103">
        <f t="shared" si="30"/>
        <v>-23.728813559322</v>
      </c>
      <c r="G637" s="104">
        <v>45</v>
      </c>
      <c r="IL637" s="50"/>
      <c r="IM637" s="50"/>
      <c r="IN637" s="50"/>
      <c r="IO637" s="50"/>
      <c r="IP637" s="50"/>
    </row>
    <row r="638" s="83" customFormat="1" ht="15" customHeight="1" spans="1:250">
      <c r="A638" s="105">
        <v>2081102</v>
      </c>
      <c r="B638" s="107" t="s">
        <v>64</v>
      </c>
      <c r="C638" s="111"/>
      <c r="D638" s="101">
        <v>50</v>
      </c>
      <c r="E638" s="102">
        <f t="shared" si="29"/>
        <v>50</v>
      </c>
      <c r="F638" s="103">
        <f t="shared" si="30"/>
        <v>0</v>
      </c>
      <c r="G638" s="104">
        <v>50</v>
      </c>
      <c r="IL638" s="50"/>
      <c r="IM638" s="50"/>
      <c r="IN638" s="50"/>
      <c r="IO638" s="50"/>
      <c r="IP638" s="50"/>
    </row>
    <row r="639" s="83" customFormat="1" ht="15" customHeight="1" spans="1:250">
      <c r="A639" s="105">
        <v>2081103</v>
      </c>
      <c r="B639" s="107" t="s">
        <v>65</v>
      </c>
      <c r="C639" s="111"/>
      <c r="D639" s="101">
        <v>0</v>
      </c>
      <c r="E639" s="102">
        <f t="shared" si="29"/>
        <v>0</v>
      </c>
      <c r="F639" s="103">
        <f t="shared" si="30"/>
        <v>0</v>
      </c>
      <c r="G639" s="104">
        <v>0</v>
      </c>
      <c r="IL639" s="50"/>
      <c r="IM639" s="50"/>
      <c r="IN639" s="50"/>
      <c r="IO639" s="50"/>
      <c r="IP639" s="50"/>
    </row>
    <row r="640" s="83" customFormat="1" ht="15" customHeight="1" spans="1:250">
      <c r="A640" s="105">
        <v>2081104</v>
      </c>
      <c r="B640" s="107" t="s">
        <v>518</v>
      </c>
      <c r="C640" s="111">
        <v>19</v>
      </c>
      <c r="D640" s="101">
        <v>3</v>
      </c>
      <c r="E640" s="102">
        <f t="shared" si="29"/>
        <v>-16</v>
      </c>
      <c r="F640" s="103">
        <f t="shared" si="30"/>
        <v>-84.2105263157895</v>
      </c>
      <c r="G640" s="104">
        <v>3</v>
      </c>
      <c r="IL640" s="50"/>
      <c r="IM640" s="50"/>
      <c r="IN640" s="50"/>
      <c r="IO640" s="50"/>
      <c r="IP640" s="50"/>
    </row>
    <row r="641" s="83" customFormat="1" ht="15" customHeight="1" spans="1:250">
      <c r="A641" s="105">
        <v>2081105</v>
      </c>
      <c r="B641" s="107" t="s">
        <v>519</v>
      </c>
      <c r="C641" s="111">
        <v>37</v>
      </c>
      <c r="D641" s="101">
        <v>32</v>
      </c>
      <c r="E641" s="102">
        <f t="shared" si="29"/>
        <v>-5</v>
      </c>
      <c r="F641" s="103">
        <f t="shared" si="30"/>
        <v>-13.5135135135135</v>
      </c>
      <c r="G641" s="104">
        <v>32</v>
      </c>
      <c r="IL641" s="50"/>
      <c r="IM641" s="50"/>
      <c r="IN641" s="50"/>
      <c r="IO641" s="50"/>
      <c r="IP641" s="50"/>
    </row>
    <row r="642" s="83" customFormat="1" ht="15" customHeight="1" spans="1:250">
      <c r="A642" s="105">
        <v>2081106</v>
      </c>
      <c r="B642" s="107" t="s">
        <v>520</v>
      </c>
      <c r="C642" s="111"/>
      <c r="D642" s="101">
        <v>0</v>
      </c>
      <c r="E642" s="102">
        <f t="shared" si="29"/>
        <v>0</v>
      </c>
      <c r="F642" s="103">
        <f t="shared" si="30"/>
        <v>0</v>
      </c>
      <c r="G642" s="104">
        <v>0</v>
      </c>
      <c r="IL642" s="50"/>
      <c r="IM642" s="50"/>
      <c r="IN642" s="50"/>
      <c r="IO642" s="50"/>
      <c r="IP642" s="50"/>
    </row>
    <row r="643" s="83" customFormat="1" ht="15" customHeight="1" spans="1:250">
      <c r="A643" s="105">
        <v>2081107</v>
      </c>
      <c r="B643" s="107" t="s">
        <v>521</v>
      </c>
      <c r="C643" s="111">
        <v>61</v>
      </c>
      <c r="D643" s="101">
        <v>296</v>
      </c>
      <c r="E643" s="102">
        <f t="shared" si="29"/>
        <v>235</v>
      </c>
      <c r="F643" s="103">
        <f t="shared" si="30"/>
        <v>385.245901639344</v>
      </c>
      <c r="G643" s="104">
        <v>381</v>
      </c>
      <c r="IL643" s="50"/>
      <c r="IM643" s="50"/>
      <c r="IN643" s="50"/>
      <c r="IO643" s="50"/>
      <c r="IP643" s="50"/>
    </row>
    <row r="644" s="83" customFormat="1" ht="15" customHeight="1" spans="1:250">
      <c r="A644" s="105">
        <v>2081199</v>
      </c>
      <c r="B644" s="107" t="s">
        <v>522</v>
      </c>
      <c r="C644" s="111">
        <v>278</v>
      </c>
      <c r="D644" s="101">
        <v>59</v>
      </c>
      <c r="E644" s="102">
        <f t="shared" si="29"/>
        <v>-219</v>
      </c>
      <c r="F644" s="103">
        <f t="shared" si="30"/>
        <v>-78.7769784172662</v>
      </c>
      <c r="G644" s="104">
        <v>59</v>
      </c>
      <c r="IL644" s="50"/>
      <c r="IM644" s="50"/>
      <c r="IN644" s="50"/>
      <c r="IO644" s="50"/>
      <c r="IP644" s="50"/>
    </row>
    <row r="645" s="83" customFormat="1" ht="15" customHeight="1" spans="1:250">
      <c r="A645" s="105">
        <v>20816</v>
      </c>
      <c r="B645" s="106" t="s">
        <v>523</v>
      </c>
      <c r="C645" s="110">
        <f>SUM(C646:C649)</f>
        <v>0</v>
      </c>
      <c r="D645" s="101">
        <v>0</v>
      </c>
      <c r="E645" s="102">
        <f t="shared" ref="E645:E708" si="31">D645-C645</f>
        <v>0</v>
      </c>
      <c r="F645" s="103">
        <f t="shared" si="30"/>
        <v>0</v>
      </c>
      <c r="G645" s="104">
        <v>0</v>
      </c>
      <c r="IL645" s="50"/>
      <c r="IM645" s="50"/>
      <c r="IN645" s="50"/>
      <c r="IO645" s="50"/>
      <c r="IP645" s="50"/>
    </row>
    <row r="646" s="83" customFormat="1" ht="15" customHeight="1" spans="1:250">
      <c r="A646" s="105">
        <v>2081601</v>
      </c>
      <c r="B646" s="107" t="s">
        <v>63</v>
      </c>
      <c r="C646" s="111"/>
      <c r="D646" s="101">
        <v>0</v>
      </c>
      <c r="E646" s="102">
        <f t="shared" si="31"/>
        <v>0</v>
      </c>
      <c r="F646" s="103">
        <f t="shared" si="30"/>
        <v>0</v>
      </c>
      <c r="G646" s="104">
        <v>0</v>
      </c>
      <c r="IL646" s="50"/>
      <c r="IM646" s="50"/>
      <c r="IN646" s="50"/>
      <c r="IO646" s="50"/>
      <c r="IP646" s="50"/>
    </row>
    <row r="647" s="83" customFormat="1" ht="15" customHeight="1" spans="1:250">
      <c r="A647" s="105">
        <v>2081602</v>
      </c>
      <c r="B647" s="107" t="s">
        <v>64</v>
      </c>
      <c r="C647" s="111"/>
      <c r="D647" s="101">
        <v>0</v>
      </c>
      <c r="E647" s="102">
        <f t="shared" si="31"/>
        <v>0</v>
      </c>
      <c r="F647" s="103">
        <f t="shared" si="30"/>
        <v>0</v>
      </c>
      <c r="G647" s="104">
        <v>0</v>
      </c>
      <c r="IL647" s="50"/>
      <c r="IM647" s="50"/>
      <c r="IN647" s="50"/>
      <c r="IO647" s="50"/>
      <c r="IP647" s="50"/>
    </row>
    <row r="648" s="83" customFormat="1" ht="15" customHeight="1" spans="1:250">
      <c r="A648" s="105">
        <v>2081603</v>
      </c>
      <c r="B648" s="107" t="s">
        <v>65</v>
      </c>
      <c r="C648" s="111"/>
      <c r="D648" s="101">
        <v>0</v>
      </c>
      <c r="E648" s="102">
        <f t="shared" si="31"/>
        <v>0</v>
      </c>
      <c r="F648" s="103">
        <f t="shared" si="30"/>
        <v>0</v>
      </c>
      <c r="G648" s="104">
        <v>0</v>
      </c>
      <c r="IL648" s="50"/>
      <c r="IM648" s="50"/>
      <c r="IN648" s="50"/>
      <c r="IO648" s="50"/>
      <c r="IP648" s="50"/>
    </row>
    <row r="649" s="83" customFormat="1" ht="15" customHeight="1" spans="1:250">
      <c r="A649" s="105">
        <v>2081699</v>
      </c>
      <c r="B649" s="107" t="s">
        <v>524</v>
      </c>
      <c r="C649" s="111"/>
      <c r="D649" s="101">
        <v>0</v>
      </c>
      <c r="E649" s="102">
        <f t="shared" si="31"/>
        <v>0</v>
      </c>
      <c r="F649" s="103">
        <f t="shared" si="30"/>
        <v>0</v>
      </c>
      <c r="G649" s="104">
        <v>0</v>
      </c>
      <c r="IL649" s="50"/>
      <c r="IM649" s="50"/>
      <c r="IN649" s="50"/>
      <c r="IO649" s="50"/>
      <c r="IP649" s="50"/>
    </row>
    <row r="650" s="83" customFormat="1" ht="15" customHeight="1" spans="1:250">
      <c r="A650" s="105">
        <v>20819</v>
      </c>
      <c r="B650" s="106" t="s">
        <v>525</v>
      </c>
      <c r="C650" s="110">
        <f>SUM(C651:C652)</f>
        <v>0</v>
      </c>
      <c r="D650" s="101">
        <v>0</v>
      </c>
      <c r="E650" s="102">
        <f t="shared" si="31"/>
        <v>0</v>
      </c>
      <c r="F650" s="103">
        <f t="shared" si="30"/>
        <v>0</v>
      </c>
      <c r="G650" s="104">
        <v>5141</v>
      </c>
      <c r="IL650" s="50"/>
      <c r="IM650" s="50"/>
      <c r="IN650" s="50"/>
      <c r="IO650" s="50"/>
      <c r="IP650" s="50"/>
    </row>
    <row r="651" s="83" customFormat="1" ht="15" customHeight="1" spans="1:250">
      <c r="A651" s="105">
        <v>2081901</v>
      </c>
      <c r="B651" s="107" t="s">
        <v>526</v>
      </c>
      <c r="C651" s="111"/>
      <c r="D651" s="101">
        <v>0</v>
      </c>
      <c r="E651" s="102">
        <f t="shared" si="31"/>
        <v>0</v>
      </c>
      <c r="F651" s="103">
        <f t="shared" si="30"/>
        <v>0</v>
      </c>
      <c r="G651" s="104">
        <v>2711</v>
      </c>
      <c r="IL651" s="50"/>
      <c r="IM651" s="50"/>
      <c r="IN651" s="50"/>
      <c r="IO651" s="50"/>
      <c r="IP651" s="50"/>
    </row>
    <row r="652" s="83" customFormat="1" ht="15" customHeight="1" spans="1:250">
      <c r="A652" s="105">
        <v>2081902</v>
      </c>
      <c r="B652" s="107" t="s">
        <v>527</v>
      </c>
      <c r="C652" s="111"/>
      <c r="D652" s="101">
        <v>0</v>
      </c>
      <c r="E652" s="102">
        <f t="shared" si="31"/>
        <v>0</v>
      </c>
      <c r="F652" s="103">
        <f t="shared" si="30"/>
        <v>0</v>
      </c>
      <c r="G652" s="104">
        <v>2430</v>
      </c>
      <c r="IL652" s="50"/>
      <c r="IM652" s="50"/>
      <c r="IN652" s="50"/>
      <c r="IO652" s="50"/>
      <c r="IP652" s="50"/>
    </row>
    <row r="653" s="83" customFormat="1" ht="15" customHeight="1" spans="1:250">
      <c r="A653" s="105">
        <v>20820</v>
      </c>
      <c r="B653" s="106" t="s">
        <v>528</v>
      </c>
      <c r="C653" s="110">
        <f>SUM(C654:C655)</f>
        <v>50</v>
      </c>
      <c r="D653" s="101">
        <v>50</v>
      </c>
      <c r="E653" s="102">
        <f t="shared" si="31"/>
        <v>0</v>
      </c>
      <c r="F653" s="103">
        <f t="shared" si="30"/>
        <v>0</v>
      </c>
      <c r="G653" s="104">
        <v>100</v>
      </c>
      <c r="IL653" s="50"/>
      <c r="IM653" s="50"/>
      <c r="IN653" s="50"/>
      <c r="IO653" s="50"/>
      <c r="IP653" s="50"/>
    </row>
    <row r="654" s="83" customFormat="1" ht="15" customHeight="1" spans="1:250">
      <c r="A654" s="105">
        <v>2082001</v>
      </c>
      <c r="B654" s="107" t="s">
        <v>529</v>
      </c>
      <c r="C654" s="111">
        <v>50</v>
      </c>
      <c r="D654" s="101">
        <v>50</v>
      </c>
      <c r="E654" s="102">
        <f t="shared" si="31"/>
        <v>0</v>
      </c>
      <c r="F654" s="103">
        <f t="shared" si="30"/>
        <v>0</v>
      </c>
      <c r="G654" s="104">
        <v>50</v>
      </c>
      <c r="IL654" s="50"/>
      <c r="IM654" s="50"/>
      <c r="IN654" s="50"/>
      <c r="IO654" s="50"/>
      <c r="IP654" s="50"/>
    </row>
    <row r="655" s="83" customFormat="1" ht="15" customHeight="1" spans="1:250">
      <c r="A655" s="105">
        <v>2082002</v>
      </c>
      <c r="B655" s="107" t="s">
        <v>530</v>
      </c>
      <c r="C655" s="111"/>
      <c r="D655" s="101">
        <v>0</v>
      </c>
      <c r="E655" s="102">
        <f t="shared" si="31"/>
        <v>0</v>
      </c>
      <c r="F655" s="103">
        <f t="shared" si="30"/>
        <v>0</v>
      </c>
      <c r="G655" s="104">
        <v>50</v>
      </c>
      <c r="IL655" s="50"/>
      <c r="IM655" s="50"/>
      <c r="IN655" s="50"/>
      <c r="IO655" s="50"/>
      <c r="IP655" s="50"/>
    </row>
    <row r="656" s="83" customFormat="1" ht="15" customHeight="1" spans="1:250">
      <c r="A656" s="105">
        <v>20821</v>
      </c>
      <c r="B656" s="106" t="s">
        <v>531</v>
      </c>
      <c r="C656" s="110">
        <f>SUM(C657:C658)</f>
        <v>5</v>
      </c>
      <c r="D656" s="101">
        <v>73</v>
      </c>
      <c r="E656" s="102">
        <f t="shared" si="31"/>
        <v>68</v>
      </c>
      <c r="F656" s="103">
        <f t="shared" si="30"/>
        <v>1360</v>
      </c>
      <c r="G656" s="104">
        <v>1903</v>
      </c>
      <c r="IL656" s="50"/>
      <c r="IM656" s="50"/>
      <c r="IN656" s="50"/>
      <c r="IO656" s="50"/>
      <c r="IP656" s="50"/>
    </row>
    <row r="657" s="83" customFormat="1" ht="15" customHeight="1" spans="1:250">
      <c r="A657" s="105">
        <v>2082101</v>
      </c>
      <c r="B657" s="107" t="s">
        <v>532</v>
      </c>
      <c r="C657" s="111"/>
      <c r="D657" s="101">
        <v>5</v>
      </c>
      <c r="E657" s="102">
        <f t="shared" si="31"/>
        <v>5</v>
      </c>
      <c r="F657" s="103">
        <f t="shared" si="30"/>
        <v>0</v>
      </c>
      <c r="G657" s="104">
        <v>156</v>
      </c>
      <c r="IL657" s="50"/>
      <c r="IM657" s="50"/>
      <c r="IN657" s="50"/>
      <c r="IO657" s="50"/>
      <c r="IP657" s="50"/>
    </row>
    <row r="658" s="83" customFormat="1" ht="15" customHeight="1" spans="1:250">
      <c r="A658" s="105">
        <v>2082102</v>
      </c>
      <c r="B658" s="107" t="s">
        <v>533</v>
      </c>
      <c r="C658" s="111">
        <v>5</v>
      </c>
      <c r="D658" s="101">
        <v>68</v>
      </c>
      <c r="E658" s="102">
        <f t="shared" si="31"/>
        <v>63</v>
      </c>
      <c r="F658" s="103">
        <f t="shared" si="30"/>
        <v>1260</v>
      </c>
      <c r="G658" s="104">
        <v>1747</v>
      </c>
      <c r="IL658" s="50"/>
      <c r="IM658" s="50"/>
      <c r="IN658" s="50"/>
      <c r="IO658" s="50"/>
      <c r="IP658" s="50"/>
    </row>
    <row r="659" s="83" customFormat="1" ht="15" customHeight="1" spans="1:250">
      <c r="A659" s="105">
        <v>20824</v>
      </c>
      <c r="B659" s="106" t="s">
        <v>534</v>
      </c>
      <c r="C659" s="110">
        <f>SUM(C660:C661)</f>
        <v>0</v>
      </c>
      <c r="D659" s="101">
        <v>0</v>
      </c>
      <c r="E659" s="102">
        <f t="shared" si="31"/>
        <v>0</v>
      </c>
      <c r="F659" s="103">
        <f t="shared" si="30"/>
        <v>0</v>
      </c>
      <c r="G659" s="104">
        <v>0</v>
      </c>
      <c r="IL659" s="50"/>
      <c r="IM659" s="50"/>
      <c r="IN659" s="50"/>
      <c r="IO659" s="50"/>
      <c r="IP659" s="50"/>
    </row>
    <row r="660" s="83" customFormat="1" ht="15" customHeight="1" spans="1:250">
      <c r="A660" s="105">
        <v>2082401</v>
      </c>
      <c r="B660" s="107" t="s">
        <v>535</v>
      </c>
      <c r="C660" s="111"/>
      <c r="D660" s="101">
        <v>0</v>
      </c>
      <c r="E660" s="102">
        <f t="shared" si="31"/>
        <v>0</v>
      </c>
      <c r="F660" s="103">
        <f t="shared" si="30"/>
        <v>0</v>
      </c>
      <c r="G660" s="104">
        <v>0</v>
      </c>
      <c r="IL660" s="50"/>
      <c r="IM660" s="50"/>
      <c r="IN660" s="50"/>
      <c r="IO660" s="50"/>
      <c r="IP660" s="50"/>
    </row>
    <row r="661" s="83" customFormat="1" ht="15" customHeight="1" spans="1:250">
      <c r="A661" s="105">
        <v>2082402</v>
      </c>
      <c r="B661" s="107" t="s">
        <v>536</v>
      </c>
      <c r="C661" s="111"/>
      <c r="D661" s="101">
        <v>0</v>
      </c>
      <c r="E661" s="102">
        <f t="shared" si="31"/>
        <v>0</v>
      </c>
      <c r="F661" s="103">
        <f t="shared" si="30"/>
        <v>0</v>
      </c>
      <c r="G661" s="104">
        <v>0</v>
      </c>
      <c r="IL661" s="50"/>
      <c r="IM661" s="50"/>
      <c r="IN661" s="50"/>
      <c r="IO661" s="50"/>
      <c r="IP661" s="50"/>
    </row>
    <row r="662" s="83" customFormat="1" ht="15" customHeight="1" spans="1:250">
      <c r="A662" s="105">
        <v>20825</v>
      </c>
      <c r="B662" s="106" t="s">
        <v>537</v>
      </c>
      <c r="C662" s="110">
        <f>SUM(C663:C664)</f>
        <v>60</v>
      </c>
      <c r="D662" s="101">
        <v>251</v>
      </c>
      <c r="E662" s="102">
        <f t="shared" si="31"/>
        <v>191</v>
      </c>
      <c r="F662" s="103">
        <f t="shared" si="30"/>
        <v>318.333333333333</v>
      </c>
      <c r="G662" s="104">
        <v>251</v>
      </c>
      <c r="IL662" s="50"/>
      <c r="IM662" s="50"/>
      <c r="IN662" s="50"/>
      <c r="IO662" s="50"/>
      <c r="IP662" s="50"/>
    </row>
    <row r="663" s="83" customFormat="1" ht="15" customHeight="1" spans="1:250">
      <c r="A663" s="105">
        <v>2082501</v>
      </c>
      <c r="B663" s="107" t="s">
        <v>538</v>
      </c>
      <c r="C663" s="111">
        <v>60</v>
      </c>
      <c r="D663" s="101">
        <v>102</v>
      </c>
      <c r="E663" s="102">
        <f t="shared" si="31"/>
        <v>42</v>
      </c>
      <c r="F663" s="103">
        <f t="shared" si="30"/>
        <v>70</v>
      </c>
      <c r="G663" s="104">
        <v>102</v>
      </c>
      <c r="IL663" s="50"/>
      <c r="IM663" s="50"/>
      <c r="IN663" s="50"/>
      <c r="IO663" s="50"/>
      <c r="IP663" s="50"/>
    </row>
    <row r="664" s="83" customFormat="1" ht="15" customHeight="1" spans="1:250">
      <c r="A664" s="105">
        <v>2082502</v>
      </c>
      <c r="B664" s="107" t="s">
        <v>539</v>
      </c>
      <c r="C664" s="111"/>
      <c r="D664" s="101">
        <v>149</v>
      </c>
      <c r="E664" s="102">
        <f t="shared" si="31"/>
        <v>149</v>
      </c>
      <c r="F664" s="103">
        <f t="shared" si="30"/>
        <v>0</v>
      </c>
      <c r="G664" s="104">
        <v>149</v>
      </c>
      <c r="IL664" s="50"/>
      <c r="IM664" s="50"/>
      <c r="IN664" s="50"/>
      <c r="IO664" s="50"/>
      <c r="IP664" s="50"/>
    </row>
    <row r="665" s="83" customFormat="1" ht="15" customHeight="1" spans="1:250">
      <c r="A665" s="105">
        <v>20826</v>
      </c>
      <c r="B665" s="106" t="s">
        <v>540</v>
      </c>
      <c r="C665" s="110">
        <f>SUM(C666:C668)</f>
        <v>6984</v>
      </c>
      <c r="D665" s="101">
        <v>11942</v>
      </c>
      <c r="E665" s="102">
        <f t="shared" si="31"/>
        <v>4958</v>
      </c>
      <c r="F665" s="103">
        <f t="shared" si="30"/>
        <v>70.9908361970218</v>
      </c>
      <c r="G665" s="104">
        <v>16866</v>
      </c>
      <c r="IL665" s="50"/>
      <c r="IM665" s="50"/>
      <c r="IN665" s="50"/>
      <c r="IO665" s="50"/>
      <c r="IP665" s="50"/>
    </row>
    <row r="666" s="83" customFormat="1" ht="15" customHeight="1" spans="1:250">
      <c r="A666" s="105">
        <v>2082601</v>
      </c>
      <c r="B666" s="107" t="s">
        <v>541</v>
      </c>
      <c r="C666" s="111">
        <v>6281</v>
      </c>
      <c r="D666" s="101">
        <v>10702</v>
      </c>
      <c r="E666" s="102">
        <f t="shared" si="31"/>
        <v>4421</v>
      </c>
      <c r="F666" s="103">
        <f t="shared" si="30"/>
        <v>70.3868810698933</v>
      </c>
      <c r="G666" s="104">
        <v>10702</v>
      </c>
      <c r="IL666" s="50"/>
      <c r="IM666" s="50"/>
      <c r="IN666" s="50"/>
      <c r="IO666" s="50"/>
      <c r="IP666" s="50"/>
    </row>
    <row r="667" s="83" customFormat="1" ht="15" customHeight="1" spans="1:250">
      <c r="A667" s="105">
        <v>2082602</v>
      </c>
      <c r="B667" s="107" t="s">
        <v>542</v>
      </c>
      <c r="C667" s="111">
        <v>703</v>
      </c>
      <c r="D667" s="101">
        <v>1240</v>
      </c>
      <c r="E667" s="102">
        <f t="shared" si="31"/>
        <v>537</v>
      </c>
      <c r="F667" s="103">
        <f t="shared" si="30"/>
        <v>76.3869132290185</v>
      </c>
      <c r="G667" s="104">
        <v>6164</v>
      </c>
      <c r="IL667" s="50"/>
      <c r="IM667" s="50"/>
      <c r="IN667" s="50"/>
      <c r="IO667" s="50"/>
      <c r="IP667" s="50"/>
    </row>
    <row r="668" s="83" customFormat="1" ht="15" customHeight="1" spans="1:250">
      <c r="A668" s="105">
        <v>2082699</v>
      </c>
      <c r="B668" s="107" t="s">
        <v>543</v>
      </c>
      <c r="C668" s="111"/>
      <c r="D668" s="101">
        <v>0</v>
      </c>
      <c r="E668" s="102">
        <f t="shared" si="31"/>
        <v>0</v>
      </c>
      <c r="F668" s="103">
        <f t="shared" si="30"/>
        <v>0</v>
      </c>
      <c r="G668" s="104">
        <v>0</v>
      </c>
      <c r="IL668" s="50"/>
      <c r="IM668" s="50"/>
      <c r="IN668" s="50"/>
      <c r="IO668" s="50"/>
      <c r="IP668" s="50"/>
    </row>
    <row r="669" s="83" customFormat="1" ht="15" customHeight="1" spans="1:250">
      <c r="A669" s="105">
        <v>20827</v>
      </c>
      <c r="B669" s="106" t="s">
        <v>544</v>
      </c>
      <c r="C669" s="110">
        <f>SUM(C670:C673)</f>
        <v>0</v>
      </c>
      <c r="D669" s="101">
        <v>0</v>
      </c>
      <c r="E669" s="102">
        <f t="shared" si="31"/>
        <v>0</v>
      </c>
      <c r="F669" s="103">
        <f t="shared" si="30"/>
        <v>0</v>
      </c>
      <c r="G669" s="104">
        <v>0</v>
      </c>
      <c r="IL669" s="50"/>
      <c r="IM669" s="50"/>
      <c r="IN669" s="50"/>
      <c r="IO669" s="50"/>
      <c r="IP669" s="50"/>
    </row>
    <row r="670" s="83" customFormat="1" ht="15" customHeight="1" spans="1:250">
      <c r="A670" s="105">
        <v>2082701</v>
      </c>
      <c r="B670" s="107" t="s">
        <v>545</v>
      </c>
      <c r="C670" s="111"/>
      <c r="D670" s="101">
        <v>0</v>
      </c>
      <c r="E670" s="102">
        <f t="shared" si="31"/>
        <v>0</v>
      </c>
      <c r="F670" s="103">
        <f t="shared" si="30"/>
        <v>0</v>
      </c>
      <c r="G670" s="104">
        <v>0</v>
      </c>
      <c r="IL670" s="50"/>
      <c r="IM670" s="50"/>
      <c r="IN670" s="50"/>
      <c r="IO670" s="50"/>
      <c r="IP670" s="50"/>
    </row>
    <row r="671" s="83" customFormat="1" ht="15" customHeight="1" spans="1:250">
      <c r="A671" s="105">
        <v>2082702</v>
      </c>
      <c r="B671" s="107" t="s">
        <v>546</v>
      </c>
      <c r="C671" s="111"/>
      <c r="D671" s="101">
        <v>0</v>
      </c>
      <c r="E671" s="102">
        <f t="shared" si="31"/>
        <v>0</v>
      </c>
      <c r="F671" s="103">
        <f t="shared" si="30"/>
        <v>0</v>
      </c>
      <c r="G671" s="104">
        <v>0</v>
      </c>
      <c r="IL671" s="50"/>
      <c r="IM671" s="50"/>
      <c r="IN671" s="50"/>
      <c r="IO671" s="50"/>
      <c r="IP671" s="50"/>
    </row>
    <row r="672" s="83" customFormat="1" ht="15" customHeight="1" spans="1:250">
      <c r="A672" s="105">
        <v>2082703</v>
      </c>
      <c r="B672" s="107" t="s">
        <v>547</v>
      </c>
      <c r="C672" s="111"/>
      <c r="D672" s="101">
        <v>0</v>
      </c>
      <c r="E672" s="102">
        <f t="shared" si="31"/>
        <v>0</v>
      </c>
      <c r="F672" s="103">
        <f t="shared" si="30"/>
        <v>0</v>
      </c>
      <c r="G672" s="104">
        <v>0</v>
      </c>
      <c r="IL672" s="50"/>
      <c r="IM672" s="50"/>
      <c r="IN672" s="50"/>
      <c r="IO672" s="50"/>
      <c r="IP672" s="50"/>
    </row>
    <row r="673" s="83" customFormat="1" ht="15" customHeight="1" spans="1:250">
      <c r="A673" s="105">
        <v>2082799</v>
      </c>
      <c r="B673" s="107" t="s">
        <v>548</v>
      </c>
      <c r="C673" s="111"/>
      <c r="D673" s="101">
        <v>0</v>
      </c>
      <c r="E673" s="102">
        <f t="shared" si="31"/>
        <v>0</v>
      </c>
      <c r="F673" s="103">
        <f t="shared" si="30"/>
        <v>0</v>
      </c>
      <c r="G673" s="104">
        <v>0</v>
      </c>
      <c r="IL673" s="50"/>
      <c r="IM673" s="50"/>
      <c r="IN673" s="50"/>
      <c r="IO673" s="50"/>
      <c r="IP673" s="50"/>
    </row>
    <row r="674" s="83" customFormat="1" ht="15" customHeight="1" spans="1:250">
      <c r="A674" s="105">
        <v>20828</v>
      </c>
      <c r="B674" s="106" t="s">
        <v>549</v>
      </c>
      <c r="C674" s="108">
        <f>SUM(C675:C681)</f>
        <v>18</v>
      </c>
      <c r="D674" s="101">
        <v>10</v>
      </c>
      <c r="E674" s="102">
        <f t="shared" si="31"/>
        <v>-8</v>
      </c>
      <c r="F674" s="103">
        <f t="shared" si="30"/>
        <v>-44.4444444444444</v>
      </c>
      <c r="G674" s="104">
        <v>10</v>
      </c>
      <c r="IL674" s="50"/>
      <c r="IM674" s="50"/>
      <c r="IN674" s="50"/>
      <c r="IO674" s="50"/>
      <c r="IP674" s="50"/>
    </row>
    <row r="675" s="83" customFormat="1" ht="15" customHeight="1" spans="1:250">
      <c r="A675" s="105">
        <v>2082801</v>
      </c>
      <c r="B675" s="107" t="s">
        <v>63</v>
      </c>
      <c r="C675" s="111"/>
      <c r="D675" s="101">
        <v>0</v>
      </c>
      <c r="E675" s="102">
        <f t="shared" si="31"/>
        <v>0</v>
      </c>
      <c r="F675" s="103">
        <f t="shared" si="30"/>
        <v>0</v>
      </c>
      <c r="G675" s="104">
        <v>0</v>
      </c>
      <c r="IL675" s="50"/>
      <c r="IM675" s="50"/>
      <c r="IN675" s="50"/>
      <c r="IO675" s="50"/>
      <c r="IP675" s="50"/>
    </row>
    <row r="676" s="83" customFormat="1" ht="15" customHeight="1" spans="1:250">
      <c r="A676" s="105">
        <v>2082802</v>
      </c>
      <c r="B676" s="107" t="s">
        <v>64</v>
      </c>
      <c r="C676" s="111"/>
      <c r="D676" s="101">
        <v>0</v>
      </c>
      <c r="E676" s="102">
        <f t="shared" si="31"/>
        <v>0</v>
      </c>
      <c r="F676" s="103">
        <f t="shared" si="30"/>
        <v>0</v>
      </c>
      <c r="G676" s="104">
        <v>0</v>
      </c>
      <c r="IL676" s="50"/>
      <c r="IM676" s="50"/>
      <c r="IN676" s="50"/>
      <c r="IO676" s="50"/>
      <c r="IP676" s="50"/>
    </row>
    <row r="677" s="83" customFormat="1" ht="15" customHeight="1" spans="1:250">
      <c r="A677" s="105">
        <v>2082803</v>
      </c>
      <c r="B677" s="107" t="s">
        <v>65</v>
      </c>
      <c r="C677" s="111"/>
      <c r="D677" s="101">
        <v>0</v>
      </c>
      <c r="E677" s="102">
        <f t="shared" si="31"/>
        <v>0</v>
      </c>
      <c r="F677" s="103">
        <f t="shared" si="30"/>
        <v>0</v>
      </c>
      <c r="G677" s="104">
        <v>0</v>
      </c>
      <c r="IL677" s="50"/>
      <c r="IM677" s="50"/>
      <c r="IN677" s="50"/>
      <c r="IO677" s="50"/>
      <c r="IP677" s="50"/>
    </row>
    <row r="678" s="83" customFormat="1" ht="15" customHeight="1" spans="1:250">
      <c r="A678" s="105">
        <v>2082804</v>
      </c>
      <c r="B678" s="107" t="s">
        <v>550</v>
      </c>
      <c r="C678" s="111">
        <v>18</v>
      </c>
      <c r="D678" s="101">
        <v>10</v>
      </c>
      <c r="E678" s="102">
        <f t="shared" si="31"/>
        <v>-8</v>
      </c>
      <c r="F678" s="103">
        <f t="shared" si="30"/>
        <v>-44.4444444444444</v>
      </c>
      <c r="G678" s="104">
        <v>10</v>
      </c>
      <c r="IL678" s="50"/>
      <c r="IM678" s="50"/>
      <c r="IN678" s="50"/>
      <c r="IO678" s="50"/>
      <c r="IP678" s="50"/>
    </row>
    <row r="679" s="83" customFormat="1" ht="15" customHeight="1" spans="1:250">
      <c r="A679" s="105">
        <v>2082805</v>
      </c>
      <c r="B679" s="107" t="s">
        <v>551</v>
      </c>
      <c r="C679" s="111"/>
      <c r="D679" s="101">
        <v>0</v>
      </c>
      <c r="E679" s="102">
        <f t="shared" si="31"/>
        <v>0</v>
      </c>
      <c r="F679" s="103">
        <f t="shared" si="30"/>
        <v>0</v>
      </c>
      <c r="G679" s="104">
        <v>0</v>
      </c>
      <c r="IL679" s="50"/>
      <c r="IM679" s="50"/>
      <c r="IN679" s="50"/>
      <c r="IO679" s="50"/>
      <c r="IP679" s="50"/>
    </row>
    <row r="680" s="83" customFormat="1" ht="15" customHeight="1" spans="1:250">
      <c r="A680" s="105">
        <v>2082850</v>
      </c>
      <c r="B680" s="107" t="s">
        <v>72</v>
      </c>
      <c r="C680" s="111"/>
      <c r="D680" s="101">
        <v>0</v>
      </c>
      <c r="E680" s="102">
        <f t="shared" si="31"/>
        <v>0</v>
      </c>
      <c r="F680" s="103">
        <f t="shared" ref="F680:F743" si="32">IF(C680=0,,E680/C680*100)</f>
        <v>0</v>
      </c>
      <c r="G680" s="104">
        <v>0</v>
      </c>
      <c r="IL680" s="50"/>
      <c r="IM680" s="50"/>
      <c r="IN680" s="50"/>
      <c r="IO680" s="50"/>
      <c r="IP680" s="50"/>
    </row>
    <row r="681" s="83" customFormat="1" ht="15" customHeight="1" spans="1:250">
      <c r="A681" s="105">
        <v>2082899</v>
      </c>
      <c r="B681" s="107" t="s">
        <v>552</v>
      </c>
      <c r="C681" s="111"/>
      <c r="D681" s="101">
        <v>0</v>
      </c>
      <c r="E681" s="102">
        <f t="shared" si="31"/>
        <v>0</v>
      </c>
      <c r="F681" s="103">
        <f t="shared" si="32"/>
        <v>0</v>
      </c>
      <c r="G681" s="104">
        <v>0</v>
      </c>
      <c r="IL681" s="50"/>
      <c r="IM681" s="50"/>
      <c r="IN681" s="50"/>
      <c r="IO681" s="50"/>
      <c r="IP681" s="50"/>
    </row>
    <row r="682" s="83" customFormat="1" ht="15" customHeight="1" spans="1:250">
      <c r="A682" s="105">
        <v>20899</v>
      </c>
      <c r="B682" s="106" t="s">
        <v>553</v>
      </c>
      <c r="C682" s="110">
        <f>C683</f>
        <v>0</v>
      </c>
      <c r="D682" s="101">
        <v>0</v>
      </c>
      <c r="E682" s="102">
        <f t="shared" si="31"/>
        <v>0</v>
      </c>
      <c r="F682" s="103">
        <f t="shared" si="32"/>
        <v>0</v>
      </c>
      <c r="G682" s="104">
        <v>0</v>
      </c>
      <c r="IL682" s="50"/>
      <c r="IM682" s="50"/>
      <c r="IN682" s="50"/>
      <c r="IO682" s="50"/>
      <c r="IP682" s="50"/>
    </row>
    <row r="683" s="83" customFormat="1" ht="15" customHeight="1" spans="1:250">
      <c r="A683" s="105">
        <v>2089901</v>
      </c>
      <c r="B683" s="107" t="s">
        <v>554</v>
      </c>
      <c r="C683" s="111"/>
      <c r="D683" s="101">
        <v>0</v>
      </c>
      <c r="E683" s="102">
        <f t="shared" si="31"/>
        <v>0</v>
      </c>
      <c r="F683" s="103">
        <f t="shared" si="32"/>
        <v>0</v>
      </c>
      <c r="G683" s="104">
        <v>0</v>
      </c>
      <c r="IL683" s="50"/>
      <c r="IM683" s="50"/>
      <c r="IN683" s="50"/>
      <c r="IO683" s="50"/>
      <c r="IP683" s="50"/>
    </row>
    <row r="684" s="83" customFormat="1" ht="15" customHeight="1" spans="1:250">
      <c r="A684" s="105">
        <v>210</v>
      </c>
      <c r="B684" s="106" t="s">
        <v>555</v>
      </c>
      <c r="C684" s="110">
        <f>C685+C690+C703+C707+C719+C722+C726+C731+C735+C739+C751+C753</f>
        <v>9201</v>
      </c>
      <c r="D684" s="101">
        <v>9586</v>
      </c>
      <c r="E684" s="102">
        <f t="shared" si="31"/>
        <v>385</v>
      </c>
      <c r="F684" s="103">
        <f t="shared" si="32"/>
        <v>4.18432779045756</v>
      </c>
      <c r="G684" s="104">
        <v>16029</v>
      </c>
      <c r="IL684" s="50"/>
      <c r="IM684" s="50"/>
      <c r="IN684" s="50"/>
      <c r="IO684" s="50"/>
      <c r="IP684" s="50"/>
    </row>
    <row r="685" s="83" customFormat="1" ht="15" customHeight="1" spans="1:250">
      <c r="A685" s="105">
        <v>21001</v>
      </c>
      <c r="B685" s="106" t="s">
        <v>556</v>
      </c>
      <c r="C685" s="110">
        <f>SUM(C686:C689)</f>
        <v>278</v>
      </c>
      <c r="D685" s="101">
        <v>259</v>
      </c>
      <c r="E685" s="102">
        <f t="shared" si="31"/>
        <v>-19</v>
      </c>
      <c r="F685" s="103">
        <f t="shared" si="32"/>
        <v>-6.83453237410072</v>
      </c>
      <c r="G685" s="104">
        <v>259</v>
      </c>
      <c r="IL685" s="50"/>
      <c r="IM685" s="50"/>
      <c r="IN685" s="50"/>
      <c r="IO685" s="50"/>
      <c r="IP685" s="50"/>
    </row>
    <row r="686" s="83" customFormat="1" ht="15" customHeight="1" spans="1:250">
      <c r="A686" s="105">
        <v>2100101</v>
      </c>
      <c r="B686" s="107" t="s">
        <v>63</v>
      </c>
      <c r="C686" s="111">
        <v>236</v>
      </c>
      <c r="D686" s="101">
        <v>216</v>
      </c>
      <c r="E686" s="102">
        <f t="shared" si="31"/>
        <v>-20</v>
      </c>
      <c r="F686" s="103">
        <f t="shared" si="32"/>
        <v>-8.47457627118644</v>
      </c>
      <c r="G686" s="104">
        <v>216</v>
      </c>
      <c r="IL686" s="50"/>
      <c r="IM686" s="50"/>
      <c r="IN686" s="50"/>
      <c r="IO686" s="50"/>
      <c r="IP686" s="50"/>
    </row>
    <row r="687" s="83" customFormat="1" ht="15" customHeight="1" spans="1:250">
      <c r="A687" s="105">
        <v>2100102</v>
      </c>
      <c r="B687" s="107" t="s">
        <v>64</v>
      </c>
      <c r="C687" s="111">
        <v>11</v>
      </c>
      <c r="D687" s="101">
        <v>2</v>
      </c>
      <c r="E687" s="102">
        <f t="shared" si="31"/>
        <v>-9</v>
      </c>
      <c r="F687" s="103">
        <f t="shared" si="32"/>
        <v>-81.8181818181818</v>
      </c>
      <c r="G687" s="104">
        <v>2</v>
      </c>
      <c r="IL687" s="50"/>
      <c r="IM687" s="50"/>
      <c r="IN687" s="50"/>
      <c r="IO687" s="50"/>
      <c r="IP687" s="50"/>
    </row>
    <row r="688" s="83" customFormat="1" ht="15" customHeight="1" spans="1:250">
      <c r="A688" s="105">
        <v>2100103</v>
      </c>
      <c r="B688" s="107" t="s">
        <v>65</v>
      </c>
      <c r="C688" s="111">
        <v>15</v>
      </c>
      <c r="D688" s="101">
        <v>0</v>
      </c>
      <c r="E688" s="102">
        <f t="shared" si="31"/>
        <v>-15</v>
      </c>
      <c r="F688" s="103">
        <f t="shared" si="32"/>
        <v>-100</v>
      </c>
      <c r="G688" s="104">
        <v>0</v>
      </c>
      <c r="IL688" s="50"/>
      <c r="IM688" s="50"/>
      <c r="IN688" s="50"/>
      <c r="IO688" s="50"/>
      <c r="IP688" s="50"/>
    </row>
    <row r="689" s="83" customFormat="1" ht="15" customHeight="1" spans="1:250">
      <c r="A689" s="105">
        <v>2100199</v>
      </c>
      <c r="B689" s="107" t="s">
        <v>557</v>
      </c>
      <c r="C689" s="111">
        <v>16</v>
      </c>
      <c r="D689" s="101">
        <v>41</v>
      </c>
      <c r="E689" s="102">
        <f t="shared" si="31"/>
        <v>25</v>
      </c>
      <c r="F689" s="103">
        <f t="shared" si="32"/>
        <v>156.25</v>
      </c>
      <c r="G689" s="104">
        <v>41</v>
      </c>
      <c r="IL689" s="50"/>
      <c r="IM689" s="50"/>
      <c r="IN689" s="50"/>
      <c r="IO689" s="50"/>
      <c r="IP689" s="50"/>
    </row>
    <row r="690" s="83" customFormat="1" ht="15" customHeight="1" spans="1:250">
      <c r="A690" s="105">
        <v>21002</v>
      </c>
      <c r="B690" s="106" t="s">
        <v>558</v>
      </c>
      <c r="C690" s="110">
        <f>SUM(C691:C702)</f>
        <v>480</v>
      </c>
      <c r="D690" s="101">
        <v>550</v>
      </c>
      <c r="E690" s="102">
        <f t="shared" si="31"/>
        <v>70</v>
      </c>
      <c r="F690" s="103">
        <f t="shared" si="32"/>
        <v>14.5833333333333</v>
      </c>
      <c r="G690" s="104">
        <v>950</v>
      </c>
      <c r="IL690" s="50"/>
      <c r="IM690" s="50"/>
      <c r="IN690" s="50"/>
      <c r="IO690" s="50"/>
      <c r="IP690" s="50"/>
    </row>
    <row r="691" s="83" customFormat="1" ht="15" customHeight="1" spans="1:250">
      <c r="A691" s="105">
        <v>2100201</v>
      </c>
      <c r="B691" s="107" t="s">
        <v>559</v>
      </c>
      <c r="C691" s="111">
        <v>300</v>
      </c>
      <c r="D691" s="101">
        <v>340</v>
      </c>
      <c r="E691" s="102">
        <f t="shared" si="31"/>
        <v>40</v>
      </c>
      <c r="F691" s="103">
        <f t="shared" si="32"/>
        <v>13.3333333333333</v>
      </c>
      <c r="G691" s="104">
        <v>740</v>
      </c>
      <c r="IL691" s="50"/>
      <c r="IM691" s="50"/>
      <c r="IN691" s="50"/>
      <c r="IO691" s="50"/>
      <c r="IP691" s="50"/>
    </row>
    <row r="692" s="83" customFormat="1" ht="15" customHeight="1" spans="1:250">
      <c r="A692" s="105">
        <v>2100202</v>
      </c>
      <c r="B692" s="107" t="s">
        <v>560</v>
      </c>
      <c r="C692" s="111">
        <v>180</v>
      </c>
      <c r="D692" s="101">
        <v>210</v>
      </c>
      <c r="E692" s="102">
        <f t="shared" si="31"/>
        <v>30</v>
      </c>
      <c r="F692" s="103">
        <f t="shared" si="32"/>
        <v>16.6666666666667</v>
      </c>
      <c r="G692" s="104">
        <v>210</v>
      </c>
      <c r="IL692" s="50"/>
      <c r="IM692" s="50"/>
      <c r="IN692" s="50"/>
      <c r="IO692" s="50"/>
      <c r="IP692" s="50"/>
    </row>
    <row r="693" s="83" customFormat="1" ht="15" customHeight="1" spans="1:250">
      <c r="A693" s="105">
        <v>2100203</v>
      </c>
      <c r="B693" s="107" t="s">
        <v>561</v>
      </c>
      <c r="C693" s="111"/>
      <c r="D693" s="101">
        <v>0</v>
      </c>
      <c r="E693" s="102">
        <f t="shared" si="31"/>
        <v>0</v>
      </c>
      <c r="F693" s="103">
        <f t="shared" si="32"/>
        <v>0</v>
      </c>
      <c r="G693" s="104">
        <v>0</v>
      </c>
      <c r="IL693" s="50"/>
      <c r="IM693" s="50"/>
      <c r="IN693" s="50"/>
      <c r="IO693" s="50"/>
      <c r="IP693" s="50"/>
    </row>
    <row r="694" s="83" customFormat="1" ht="15" customHeight="1" spans="1:250">
      <c r="A694" s="105">
        <v>2100204</v>
      </c>
      <c r="B694" s="107" t="s">
        <v>562</v>
      </c>
      <c r="C694" s="111"/>
      <c r="D694" s="101">
        <v>0</v>
      </c>
      <c r="E694" s="102">
        <f t="shared" si="31"/>
        <v>0</v>
      </c>
      <c r="F694" s="103">
        <f t="shared" si="32"/>
        <v>0</v>
      </c>
      <c r="G694" s="104">
        <v>0</v>
      </c>
      <c r="IL694" s="50"/>
      <c r="IM694" s="50"/>
      <c r="IN694" s="50"/>
      <c r="IO694" s="50"/>
      <c r="IP694" s="50"/>
    </row>
    <row r="695" s="83" customFormat="1" ht="15" customHeight="1" spans="1:250">
      <c r="A695" s="105">
        <v>2100205</v>
      </c>
      <c r="B695" s="107" t="s">
        <v>563</v>
      </c>
      <c r="C695" s="111"/>
      <c r="D695" s="101">
        <v>0</v>
      </c>
      <c r="E695" s="102">
        <f t="shared" si="31"/>
        <v>0</v>
      </c>
      <c r="F695" s="103">
        <f t="shared" si="32"/>
        <v>0</v>
      </c>
      <c r="G695" s="104">
        <v>0</v>
      </c>
      <c r="IL695" s="50"/>
      <c r="IM695" s="50"/>
      <c r="IN695" s="50"/>
      <c r="IO695" s="50"/>
      <c r="IP695" s="50"/>
    </row>
    <row r="696" s="83" customFormat="1" ht="15" customHeight="1" spans="1:250">
      <c r="A696" s="105">
        <v>2100206</v>
      </c>
      <c r="B696" s="107" t="s">
        <v>564</v>
      </c>
      <c r="C696" s="111"/>
      <c r="D696" s="101">
        <v>0</v>
      </c>
      <c r="E696" s="102">
        <f t="shared" si="31"/>
        <v>0</v>
      </c>
      <c r="F696" s="103">
        <f t="shared" si="32"/>
        <v>0</v>
      </c>
      <c r="G696" s="104">
        <v>0</v>
      </c>
      <c r="IL696" s="50"/>
      <c r="IM696" s="50"/>
      <c r="IN696" s="50"/>
      <c r="IO696" s="50"/>
      <c r="IP696" s="50"/>
    </row>
    <row r="697" s="83" customFormat="1" ht="15" customHeight="1" spans="1:250">
      <c r="A697" s="105">
        <v>2100207</v>
      </c>
      <c r="B697" s="107" t="s">
        <v>565</v>
      </c>
      <c r="C697" s="111"/>
      <c r="D697" s="101">
        <v>0</v>
      </c>
      <c r="E697" s="102">
        <f t="shared" si="31"/>
        <v>0</v>
      </c>
      <c r="F697" s="103">
        <f t="shared" si="32"/>
        <v>0</v>
      </c>
      <c r="G697" s="104">
        <v>0</v>
      </c>
      <c r="IL697" s="50"/>
      <c r="IM697" s="50"/>
      <c r="IN697" s="50"/>
      <c r="IO697" s="50"/>
      <c r="IP697" s="50"/>
    </row>
    <row r="698" s="83" customFormat="1" ht="15" customHeight="1" spans="1:250">
      <c r="A698" s="105">
        <v>2100208</v>
      </c>
      <c r="B698" s="107" t="s">
        <v>566</v>
      </c>
      <c r="C698" s="111"/>
      <c r="D698" s="101">
        <v>0</v>
      </c>
      <c r="E698" s="102">
        <f t="shared" si="31"/>
        <v>0</v>
      </c>
      <c r="F698" s="103">
        <f t="shared" si="32"/>
        <v>0</v>
      </c>
      <c r="G698" s="104">
        <v>0</v>
      </c>
      <c r="IL698" s="50"/>
      <c r="IM698" s="50"/>
      <c r="IN698" s="50"/>
      <c r="IO698" s="50"/>
      <c r="IP698" s="50"/>
    </row>
    <row r="699" s="83" customFormat="1" ht="15" customHeight="1" spans="1:250">
      <c r="A699" s="105">
        <v>2100209</v>
      </c>
      <c r="B699" s="107" t="s">
        <v>567</v>
      </c>
      <c r="C699" s="111"/>
      <c r="D699" s="101">
        <v>0</v>
      </c>
      <c r="E699" s="102">
        <f t="shared" si="31"/>
        <v>0</v>
      </c>
      <c r="F699" s="103">
        <f t="shared" si="32"/>
        <v>0</v>
      </c>
      <c r="G699" s="104">
        <v>0</v>
      </c>
      <c r="IL699" s="50"/>
      <c r="IM699" s="50"/>
      <c r="IN699" s="50"/>
      <c r="IO699" s="50"/>
      <c r="IP699" s="50"/>
    </row>
    <row r="700" s="83" customFormat="1" ht="15" customHeight="1" spans="1:250">
      <c r="A700" s="105">
        <v>2100210</v>
      </c>
      <c r="B700" s="107" t="s">
        <v>568</v>
      </c>
      <c r="C700" s="111"/>
      <c r="D700" s="101">
        <v>0</v>
      </c>
      <c r="E700" s="102">
        <f t="shared" si="31"/>
        <v>0</v>
      </c>
      <c r="F700" s="103">
        <f t="shared" si="32"/>
        <v>0</v>
      </c>
      <c r="G700" s="104">
        <v>0</v>
      </c>
      <c r="IL700" s="50"/>
      <c r="IM700" s="50"/>
      <c r="IN700" s="50"/>
      <c r="IO700" s="50"/>
      <c r="IP700" s="50"/>
    </row>
    <row r="701" s="83" customFormat="1" ht="15" customHeight="1" spans="1:250">
      <c r="A701" s="105">
        <v>2100211</v>
      </c>
      <c r="B701" s="107" t="s">
        <v>569</v>
      </c>
      <c r="C701" s="111"/>
      <c r="D701" s="101">
        <v>0</v>
      </c>
      <c r="E701" s="102">
        <f t="shared" si="31"/>
        <v>0</v>
      </c>
      <c r="F701" s="103">
        <f t="shared" si="32"/>
        <v>0</v>
      </c>
      <c r="G701" s="104">
        <v>0</v>
      </c>
      <c r="IL701" s="50"/>
      <c r="IM701" s="50"/>
      <c r="IN701" s="50"/>
      <c r="IO701" s="50"/>
      <c r="IP701" s="50"/>
    </row>
    <row r="702" s="83" customFormat="1" ht="15" customHeight="1" spans="1:250">
      <c r="A702" s="105">
        <v>2100299</v>
      </c>
      <c r="B702" s="107" t="s">
        <v>570</v>
      </c>
      <c r="C702" s="111"/>
      <c r="D702" s="101">
        <v>0</v>
      </c>
      <c r="E702" s="102">
        <f t="shared" si="31"/>
        <v>0</v>
      </c>
      <c r="F702" s="103">
        <f t="shared" si="32"/>
        <v>0</v>
      </c>
      <c r="G702" s="104">
        <v>0</v>
      </c>
      <c r="IL702" s="50"/>
      <c r="IM702" s="50"/>
      <c r="IN702" s="50"/>
      <c r="IO702" s="50"/>
      <c r="IP702" s="50"/>
    </row>
    <row r="703" s="83" customFormat="1" ht="15" customHeight="1" spans="1:250">
      <c r="A703" s="105">
        <v>21003</v>
      </c>
      <c r="B703" s="106" t="s">
        <v>571</v>
      </c>
      <c r="C703" s="110">
        <f>SUM(C704:C706)</f>
        <v>1185</v>
      </c>
      <c r="D703" s="101">
        <v>693</v>
      </c>
      <c r="E703" s="102">
        <f t="shared" si="31"/>
        <v>-492</v>
      </c>
      <c r="F703" s="103">
        <f t="shared" si="32"/>
        <v>-41.5189873417722</v>
      </c>
      <c r="G703" s="104">
        <v>1493</v>
      </c>
      <c r="IL703" s="50"/>
      <c r="IM703" s="50"/>
      <c r="IN703" s="50"/>
      <c r="IO703" s="50"/>
      <c r="IP703" s="50"/>
    </row>
    <row r="704" s="83" customFormat="1" ht="15" customHeight="1" spans="1:250">
      <c r="A704" s="105">
        <v>2100301</v>
      </c>
      <c r="B704" s="107" t="s">
        <v>572</v>
      </c>
      <c r="C704" s="111"/>
      <c r="D704" s="101">
        <v>0</v>
      </c>
      <c r="E704" s="102">
        <f t="shared" si="31"/>
        <v>0</v>
      </c>
      <c r="F704" s="103">
        <f t="shared" si="32"/>
        <v>0</v>
      </c>
      <c r="G704" s="104">
        <v>0</v>
      </c>
      <c r="IL704" s="50"/>
      <c r="IM704" s="50"/>
      <c r="IN704" s="50"/>
      <c r="IO704" s="50"/>
      <c r="IP704" s="50"/>
    </row>
    <row r="705" s="83" customFormat="1" ht="15" customHeight="1" spans="1:250">
      <c r="A705" s="105">
        <v>2100302</v>
      </c>
      <c r="B705" s="107" t="s">
        <v>573</v>
      </c>
      <c r="C705" s="111">
        <v>10</v>
      </c>
      <c r="D705" s="101">
        <v>619</v>
      </c>
      <c r="E705" s="102">
        <f t="shared" si="31"/>
        <v>609</v>
      </c>
      <c r="F705" s="103">
        <f t="shared" si="32"/>
        <v>6090</v>
      </c>
      <c r="G705" s="104">
        <v>1419</v>
      </c>
      <c r="IL705" s="50"/>
      <c r="IM705" s="50"/>
      <c r="IN705" s="50"/>
      <c r="IO705" s="50"/>
      <c r="IP705" s="50"/>
    </row>
    <row r="706" s="83" customFormat="1" ht="15" customHeight="1" spans="1:250">
      <c r="A706" s="105">
        <v>2100399</v>
      </c>
      <c r="B706" s="107" t="s">
        <v>574</v>
      </c>
      <c r="C706" s="111">
        <v>1175</v>
      </c>
      <c r="D706" s="101">
        <v>74</v>
      </c>
      <c r="E706" s="102">
        <f t="shared" si="31"/>
        <v>-1101</v>
      </c>
      <c r="F706" s="103">
        <f t="shared" si="32"/>
        <v>-93.7021276595745</v>
      </c>
      <c r="G706" s="104">
        <v>74</v>
      </c>
      <c r="IL706" s="50"/>
      <c r="IM706" s="50"/>
      <c r="IN706" s="50"/>
      <c r="IO706" s="50"/>
      <c r="IP706" s="50"/>
    </row>
    <row r="707" s="83" customFormat="1" ht="15" customHeight="1" spans="1:250">
      <c r="A707" s="105">
        <v>21004</v>
      </c>
      <c r="B707" s="106" t="s">
        <v>575</v>
      </c>
      <c r="C707" s="110">
        <f>SUM(C708:C718)</f>
        <v>1192</v>
      </c>
      <c r="D707" s="101">
        <v>1477</v>
      </c>
      <c r="E707" s="102">
        <f t="shared" si="31"/>
        <v>285</v>
      </c>
      <c r="F707" s="103">
        <f t="shared" si="32"/>
        <v>23.9093959731544</v>
      </c>
      <c r="G707" s="104">
        <v>2897</v>
      </c>
      <c r="IL707" s="50"/>
      <c r="IM707" s="50"/>
      <c r="IN707" s="50"/>
      <c r="IO707" s="50"/>
      <c r="IP707" s="50"/>
    </row>
    <row r="708" s="83" customFormat="1" ht="15" customHeight="1" spans="1:250">
      <c r="A708" s="105">
        <v>2100401</v>
      </c>
      <c r="B708" s="107" t="s">
        <v>576</v>
      </c>
      <c r="C708" s="111">
        <v>391</v>
      </c>
      <c r="D708" s="101">
        <v>448</v>
      </c>
      <c r="E708" s="102">
        <f t="shared" si="31"/>
        <v>57</v>
      </c>
      <c r="F708" s="103">
        <f t="shared" si="32"/>
        <v>14.5780051150895</v>
      </c>
      <c r="G708" s="104">
        <v>448</v>
      </c>
      <c r="IL708" s="50"/>
      <c r="IM708" s="50"/>
      <c r="IN708" s="50"/>
      <c r="IO708" s="50"/>
      <c r="IP708" s="50"/>
    </row>
    <row r="709" s="83" customFormat="1" ht="15" customHeight="1" spans="1:250">
      <c r="A709" s="105">
        <v>2100402</v>
      </c>
      <c r="B709" s="107" t="s">
        <v>577</v>
      </c>
      <c r="C709" s="111">
        <v>144</v>
      </c>
      <c r="D709" s="101">
        <v>143</v>
      </c>
      <c r="E709" s="102">
        <f t="shared" ref="E709:E772" si="33">D709-C709</f>
        <v>-1</v>
      </c>
      <c r="F709" s="103">
        <f t="shared" si="32"/>
        <v>-0.694444444444444</v>
      </c>
      <c r="G709" s="104">
        <v>143</v>
      </c>
      <c r="IL709" s="50"/>
      <c r="IM709" s="50"/>
      <c r="IN709" s="50"/>
      <c r="IO709" s="50"/>
      <c r="IP709" s="50"/>
    </row>
    <row r="710" s="83" customFormat="1" ht="15" customHeight="1" spans="1:250">
      <c r="A710" s="105">
        <v>2100403</v>
      </c>
      <c r="B710" s="107" t="s">
        <v>578</v>
      </c>
      <c r="C710" s="111">
        <v>247</v>
      </c>
      <c r="D710" s="101">
        <v>289</v>
      </c>
      <c r="E710" s="102">
        <f t="shared" si="33"/>
        <v>42</v>
      </c>
      <c r="F710" s="103">
        <f t="shared" si="32"/>
        <v>17.0040485829959</v>
      </c>
      <c r="G710" s="104">
        <v>289</v>
      </c>
      <c r="IL710" s="50"/>
      <c r="IM710" s="50"/>
      <c r="IN710" s="50"/>
      <c r="IO710" s="50"/>
      <c r="IP710" s="50"/>
    </row>
    <row r="711" s="83" customFormat="1" ht="15" customHeight="1" spans="1:250">
      <c r="A711" s="105">
        <v>2100404</v>
      </c>
      <c r="B711" s="107" t="s">
        <v>579</v>
      </c>
      <c r="C711" s="111"/>
      <c r="D711" s="101">
        <v>0</v>
      </c>
      <c r="E711" s="102">
        <f t="shared" si="33"/>
        <v>0</v>
      </c>
      <c r="F711" s="103">
        <f t="shared" si="32"/>
        <v>0</v>
      </c>
      <c r="G711" s="104">
        <v>0</v>
      </c>
      <c r="IL711" s="50"/>
      <c r="IM711" s="50"/>
      <c r="IN711" s="50"/>
      <c r="IO711" s="50"/>
      <c r="IP711" s="50"/>
    </row>
    <row r="712" s="83" customFormat="1" ht="15" customHeight="1" spans="1:250">
      <c r="A712" s="105">
        <v>2100405</v>
      </c>
      <c r="B712" s="107" t="s">
        <v>580</v>
      </c>
      <c r="C712" s="111"/>
      <c r="D712" s="101">
        <v>3</v>
      </c>
      <c r="E712" s="102">
        <f t="shared" si="33"/>
        <v>3</v>
      </c>
      <c r="F712" s="103">
        <f t="shared" si="32"/>
        <v>0</v>
      </c>
      <c r="G712" s="104">
        <v>3</v>
      </c>
      <c r="IL712" s="50"/>
      <c r="IM712" s="50"/>
      <c r="IN712" s="50"/>
      <c r="IO712" s="50"/>
      <c r="IP712" s="50"/>
    </row>
    <row r="713" s="83" customFormat="1" ht="15" customHeight="1" spans="1:250">
      <c r="A713" s="105">
        <v>2100406</v>
      </c>
      <c r="B713" s="107" t="s">
        <v>581</v>
      </c>
      <c r="C713" s="111"/>
      <c r="D713" s="101">
        <v>0</v>
      </c>
      <c r="E713" s="102">
        <f t="shared" si="33"/>
        <v>0</v>
      </c>
      <c r="F713" s="103">
        <f t="shared" si="32"/>
        <v>0</v>
      </c>
      <c r="G713" s="104">
        <v>0</v>
      </c>
      <c r="IL713" s="50"/>
      <c r="IM713" s="50"/>
      <c r="IN713" s="50"/>
      <c r="IO713" s="50"/>
      <c r="IP713" s="50"/>
    </row>
    <row r="714" s="83" customFormat="1" ht="15" customHeight="1" spans="1:250">
      <c r="A714" s="105">
        <v>2100407</v>
      </c>
      <c r="B714" s="107" t="s">
        <v>582</v>
      </c>
      <c r="C714" s="111"/>
      <c r="D714" s="101">
        <v>0</v>
      </c>
      <c r="E714" s="102">
        <f t="shared" si="33"/>
        <v>0</v>
      </c>
      <c r="F714" s="103">
        <f t="shared" si="32"/>
        <v>0</v>
      </c>
      <c r="G714" s="104">
        <v>0</v>
      </c>
      <c r="IL714" s="50"/>
      <c r="IM714" s="50"/>
      <c r="IN714" s="50"/>
      <c r="IO714" s="50"/>
      <c r="IP714" s="50"/>
    </row>
    <row r="715" s="83" customFormat="1" ht="15" customHeight="1" spans="1:250">
      <c r="A715" s="105">
        <v>2100408</v>
      </c>
      <c r="B715" s="107" t="s">
        <v>583</v>
      </c>
      <c r="C715" s="111">
        <v>372</v>
      </c>
      <c r="D715" s="101">
        <v>580</v>
      </c>
      <c r="E715" s="102">
        <f t="shared" si="33"/>
        <v>208</v>
      </c>
      <c r="F715" s="103">
        <f t="shared" si="32"/>
        <v>55.9139784946236</v>
      </c>
      <c r="G715" s="104">
        <v>1866</v>
      </c>
      <c r="IL715" s="50"/>
      <c r="IM715" s="50"/>
      <c r="IN715" s="50"/>
      <c r="IO715" s="50"/>
      <c r="IP715" s="50"/>
    </row>
    <row r="716" s="83" customFormat="1" ht="15" customHeight="1" spans="1:250">
      <c r="A716" s="105">
        <v>2100409</v>
      </c>
      <c r="B716" s="107" t="s">
        <v>584</v>
      </c>
      <c r="C716" s="111">
        <v>39</v>
      </c>
      <c r="D716" s="101">
        <v>0</v>
      </c>
      <c r="E716" s="102">
        <f t="shared" si="33"/>
        <v>-39</v>
      </c>
      <c r="F716" s="103">
        <f t="shared" si="32"/>
        <v>-100</v>
      </c>
      <c r="G716" s="104">
        <v>134</v>
      </c>
      <c r="IL716" s="50"/>
      <c r="IM716" s="50"/>
      <c r="IN716" s="50"/>
      <c r="IO716" s="50"/>
      <c r="IP716" s="50"/>
    </row>
    <row r="717" s="83" customFormat="1" ht="15" customHeight="1" spans="1:250">
      <c r="A717" s="105">
        <v>2100410</v>
      </c>
      <c r="B717" s="107" t="s">
        <v>585</v>
      </c>
      <c r="C717" s="111"/>
      <c r="D717" s="101">
        <v>0</v>
      </c>
      <c r="E717" s="102">
        <f t="shared" si="33"/>
        <v>0</v>
      </c>
      <c r="F717" s="103">
        <f t="shared" si="32"/>
        <v>0</v>
      </c>
      <c r="G717" s="104">
        <v>0</v>
      </c>
      <c r="IL717" s="50"/>
      <c r="IM717" s="50"/>
      <c r="IN717" s="50"/>
      <c r="IO717" s="50"/>
      <c r="IP717" s="50"/>
    </row>
    <row r="718" s="83" customFormat="1" ht="15" customHeight="1" spans="1:250">
      <c r="A718" s="105">
        <v>2100499</v>
      </c>
      <c r="B718" s="107" t="s">
        <v>586</v>
      </c>
      <c r="C718" s="111">
        <v>-1</v>
      </c>
      <c r="D718" s="101">
        <v>14</v>
      </c>
      <c r="E718" s="102">
        <f t="shared" si="33"/>
        <v>15</v>
      </c>
      <c r="F718" s="103">
        <f t="shared" si="32"/>
        <v>-1500</v>
      </c>
      <c r="G718" s="104">
        <v>14</v>
      </c>
      <c r="IL718" s="50"/>
      <c r="IM718" s="50"/>
      <c r="IN718" s="50"/>
      <c r="IO718" s="50"/>
      <c r="IP718" s="50"/>
    </row>
    <row r="719" s="83" customFormat="1" ht="15" customHeight="1" spans="1:250">
      <c r="A719" s="105">
        <v>21006</v>
      </c>
      <c r="B719" s="106" t="s">
        <v>587</v>
      </c>
      <c r="C719" s="110">
        <f>SUM(C720:C721)</f>
        <v>0</v>
      </c>
      <c r="D719" s="101">
        <v>0</v>
      </c>
      <c r="E719" s="102">
        <f t="shared" si="33"/>
        <v>0</v>
      </c>
      <c r="F719" s="103">
        <f t="shared" si="32"/>
        <v>0</v>
      </c>
      <c r="G719" s="104">
        <v>80</v>
      </c>
      <c r="IL719" s="50"/>
      <c r="IM719" s="50"/>
      <c r="IN719" s="50"/>
      <c r="IO719" s="50"/>
      <c r="IP719" s="50"/>
    </row>
    <row r="720" s="83" customFormat="1" ht="15" customHeight="1" spans="1:250">
      <c r="A720" s="105">
        <v>2100601</v>
      </c>
      <c r="B720" s="107" t="s">
        <v>588</v>
      </c>
      <c r="C720" s="111"/>
      <c r="D720" s="101">
        <v>0</v>
      </c>
      <c r="E720" s="102">
        <f t="shared" si="33"/>
        <v>0</v>
      </c>
      <c r="F720" s="103">
        <f t="shared" si="32"/>
        <v>0</v>
      </c>
      <c r="G720" s="104">
        <v>80</v>
      </c>
      <c r="IL720" s="50"/>
      <c r="IM720" s="50"/>
      <c r="IN720" s="50"/>
      <c r="IO720" s="50"/>
      <c r="IP720" s="50"/>
    </row>
    <row r="721" s="83" customFormat="1" ht="15" customHeight="1" spans="1:250">
      <c r="A721" s="105">
        <v>2100699</v>
      </c>
      <c r="B721" s="107" t="s">
        <v>589</v>
      </c>
      <c r="C721" s="111"/>
      <c r="D721" s="101">
        <v>0</v>
      </c>
      <c r="E721" s="102">
        <f t="shared" si="33"/>
        <v>0</v>
      </c>
      <c r="F721" s="103">
        <f t="shared" si="32"/>
        <v>0</v>
      </c>
      <c r="G721" s="104">
        <v>0</v>
      </c>
      <c r="IL721" s="50"/>
      <c r="IM721" s="50"/>
      <c r="IN721" s="50"/>
      <c r="IO721" s="50"/>
      <c r="IP721" s="50"/>
    </row>
    <row r="722" s="83" customFormat="1" ht="15" customHeight="1" spans="1:250">
      <c r="A722" s="105">
        <v>21007</v>
      </c>
      <c r="B722" s="106" t="s">
        <v>590</v>
      </c>
      <c r="C722" s="110">
        <f>SUM(C723:C725)</f>
        <v>197</v>
      </c>
      <c r="D722" s="101">
        <v>264</v>
      </c>
      <c r="E722" s="102">
        <f t="shared" si="33"/>
        <v>67</v>
      </c>
      <c r="F722" s="103">
        <f t="shared" si="32"/>
        <v>34.010152284264</v>
      </c>
      <c r="G722" s="104">
        <v>675</v>
      </c>
      <c r="IL722" s="50"/>
      <c r="IM722" s="50"/>
      <c r="IN722" s="50"/>
      <c r="IO722" s="50"/>
      <c r="IP722" s="50"/>
    </row>
    <row r="723" s="83" customFormat="1" ht="15" customHeight="1" spans="1:250">
      <c r="A723" s="105">
        <v>2100716</v>
      </c>
      <c r="B723" s="107" t="s">
        <v>591</v>
      </c>
      <c r="C723" s="111">
        <v>11</v>
      </c>
      <c r="D723" s="101">
        <v>0</v>
      </c>
      <c r="E723" s="102">
        <f t="shared" si="33"/>
        <v>-11</v>
      </c>
      <c r="F723" s="103">
        <f t="shared" si="32"/>
        <v>-100</v>
      </c>
      <c r="G723" s="104">
        <v>0</v>
      </c>
      <c r="IL723" s="50"/>
      <c r="IM723" s="50"/>
      <c r="IN723" s="50"/>
      <c r="IO723" s="50"/>
      <c r="IP723" s="50"/>
    </row>
    <row r="724" s="83" customFormat="1" ht="15" customHeight="1" spans="1:250">
      <c r="A724" s="105">
        <v>2100717</v>
      </c>
      <c r="B724" s="107" t="s">
        <v>592</v>
      </c>
      <c r="C724" s="111">
        <v>129</v>
      </c>
      <c r="D724" s="101">
        <v>264</v>
      </c>
      <c r="E724" s="102">
        <f t="shared" si="33"/>
        <v>135</v>
      </c>
      <c r="F724" s="103">
        <f t="shared" si="32"/>
        <v>104.651162790698</v>
      </c>
      <c r="G724" s="104">
        <v>675</v>
      </c>
      <c r="IL724" s="50"/>
      <c r="IM724" s="50"/>
      <c r="IN724" s="50"/>
      <c r="IO724" s="50"/>
      <c r="IP724" s="50"/>
    </row>
    <row r="725" s="83" customFormat="1" ht="15" customHeight="1" spans="1:250">
      <c r="A725" s="105">
        <v>2100799</v>
      </c>
      <c r="B725" s="107" t="s">
        <v>593</v>
      </c>
      <c r="C725" s="111">
        <v>57</v>
      </c>
      <c r="D725" s="101">
        <v>0</v>
      </c>
      <c r="E725" s="102">
        <f t="shared" si="33"/>
        <v>-57</v>
      </c>
      <c r="F725" s="103">
        <f t="shared" si="32"/>
        <v>-100</v>
      </c>
      <c r="G725" s="104">
        <v>0</v>
      </c>
      <c r="IL725" s="50"/>
      <c r="IM725" s="50"/>
      <c r="IN725" s="50"/>
      <c r="IO725" s="50"/>
      <c r="IP725" s="50"/>
    </row>
    <row r="726" s="83" customFormat="1" ht="15" customHeight="1" spans="1:250">
      <c r="A726" s="105">
        <v>21011</v>
      </c>
      <c r="B726" s="106" t="s">
        <v>594</v>
      </c>
      <c r="C726" s="110">
        <f>SUM(C727:C730)</f>
        <v>2646</v>
      </c>
      <c r="D726" s="101">
        <v>2841</v>
      </c>
      <c r="E726" s="102">
        <f t="shared" si="33"/>
        <v>195</v>
      </c>
      <c r="F726" s="103">
        <f t="shared" si="32"/>
        <v>7.36961451247165</v>
      </c>
      <c r="G726" s="104">
        <v>2841</v>
      </c>
      <c r="IL726" s="50"/>
      <c r="IM726" s="50"/>
      <c r="IN726" s="50"/>
      <c r="IO726" s="50"/>
      <c r="IP726" s="50"/>
    </row>
    <row r="727" s="83" customFormat="1" ht="15" customHeight="1" spans="1:250">
      <c r="A727" s="105">
        <v>2101101</v>
      </c>
      <c r="B727" s="107" t="s">
        <v>595</v>
      </c>
      <c r="C727" s="111">
        <v>579</v>
      </c>
      <c r="D727" s="101">
        <v>651</v>
      </c>
      <c r="E727" s="102">
        <f t="shared" si="33"/>
        <v>72</v>
      </c>
      <c r="F727" s="103">
        <f t="shared" si="32"/>
        <v>12.4352331606218</v>
      </c>
      <c r="G727" s="104">
        <v>651</v>
      </c>
      <c r="IL727" s="50"/>
      <c r="IM727" s="50"/>
      <c r="IN727" s="50"/>
      <c r="IO727" s="50"/>
      <c r="IP727" s="50"/>
    </row>
    <row r="728" s="83" customFormat="1" ht="15" customHeight="1" spans="1:250">
      <c r="A728" s="105">
        <v>2101102</v>
      </c>
      <c r="B728" s="107" t="s">
        <v>596</v>
      </c>
      <c r="C728" s="111">
        <v>2067</v>
      </c>
      <c r="D728" s="101">
        <v>2190</v>
      </c>
      <c r="E728" s="102">
        <f t="shared" si="33"/>
        <v>123</v>
      </c>
      <c r="F728" s="103">
        <f t="shared" si="32"/>
        <v>5.95065312046444</v>
      </c>
      <c r="G728" s="104">
        <v>2190</v>
      </c>
      <c r="IL728" s="50"/>
      <c r="IM728" s="50"/>
      <c r="IN728" s="50"/>
      <c r="IO728" s="50"/>
      <c r="IP728" s="50"/>
    </row>
    <row r="729" s="83" customFormat="1" ht="15" customHeight="1" spans="1:250">
      <c r="A729" s="105">
        <v>2101103</v>
      </c>
      <c r="B729" s="107" t="s">
        <v>597</v>
      </c>
      <c r="C729" s="111"/>
      <c r="D729" s="101">
        <v>0</v>
      </c>
      <c r="E729" s="102">
        <f t="shared" si="33"/>
        <v>0</v>
      </c>
      <c r="F729" s="103">
        <f t="shared" si="32"/>
        <v>0</v>
      </c>
      <c r="G729" s="104">
        <v>0</v>
      </c>
      <c r="IL729" s="50"/>
      <c r="IM729" s="50"/>
      <c r="IN729" s="50"/>
      <c r="IO729" s="50"/>
      <c r="IP729" s="50"/>
    </row>
    <row r="730" s="83" customFormat="1" ht="15" customHeight="1" spans="1:250">
      <c r="A730" s="105">
        <v>2101199</v>
      </c>
      <c r="B730" s="107" t="s">
        <v>598</v>
      </c>
      <c r="C730" s="111"/>
      <c r="D730" s="101">
        <v>0</v>
      </c>
      <c r="E730" s="102">
        <f t="shared" si="33"/>
        <v>0</v>
      </c>
      <c r="F730" s="103">
        <f t="shared" si="32"/>
        <v>0</v>
      </c>
      <c r="G730" s="104">
        <v>0</v>
      </c>
      <c r="IL730" s="50"/>
      <c r="IM730" s="50"/>
      <c r="IN730" s="50"/>
      <c r="IO730" s="50"/>
      <c r="IP730" s="50"/>
    </row>
    <row r="731" s="83" customFormat="1" ht="15" customHeight="1" spans="1:250">
      <c r="A731" s="105">
        <v>21012</v>
      </c>
      <c r="B731" s="106" t="s">
        <v>599</v>
      </c>
      <c r="C731" s="110">
        <f>SUM(C732:C734)</f>
        <v>2502</v>
      </c>
      <c r="D731" s="101">
        <v>2757</v>
      </c>
      <c r="E731" s="102">
        <f t="shared" si="33"/>
        <v>255</v>
      </c>
      <c r="F731" s="103">
        <f t="shared" si="32"/>
        <v>10.1918465227818</v>
      </c>
      <c r="G731" s="104">
        <v>6089</v>
      </c>
      <c r="IL731" s="50"/>
      <c r="IM731" s="50"/>
      <c r="IN731" s="50"/>
      <c r="IO731" s="50"/>
      <c r="IP731" s="50"/>
    </row>
    <row r="732" s="83" customFormat="1" ht="15" customHeight="1" spans="1:250">
      <c r="A732" s="105">
        <v>2101201</v>
      </c>
      <c r="B732" s="107" t="s">
        <v>600</v>
      </c>
      <c r="C732" s="111">
        <v>89</v>
      </c>
      <c r="D732" s="101">
        <v>0</v>
      </c>
      <c r="E732" s="102">
        <f t="shared" si="33"/>
        <v>-89</v>
      </c>
      <c r="F732" s="103">
        <f t="shared" si="32"/>
        <v>-100</v>
      </c>
      <c r="G732" s="104">
        <v>0</v>
      </c>
      <c r="IL732" s="50"/>
      <c r="IM732" s="50"/>
      <c r="IN732" s="50"/>
      <c r="IO732" s="50"/>
      <c r="IP732" s="50"/>
    </row>
    <row r="733" s="83" customFormat="1" ht="15" customHeight="1" spans="1:250">
      <c r="A733" s="105">
        <v>2101202</v>
      </c>
      <c r="B733" s="107" t="s">
        <v>601</v>
      </c>
      <c r="C733" s="111">
        <v>2413</v>
      </c>
      <c r="D733" s="101">
        <v>2757</v>
      </c>
      <c r="E733" s="102">
        <f t="shared" si="33"/>
        <v>344</v>
      </c>
      <c r="F733" s="103">
        <f t="shared" si="32"/>
        <v>14.2561127227518</v>
      </c>
      <c r="G733" s="104">
        <v>6089</v>
      </c>
      <c r="IL733" s="50"/>
      <c r="IM733" s="50"/>
      <c r="IN733" s="50"/>
      <c r="IO733" s="50"/>
      <c r="IP733" s="50"/>
    </row>
    <row r="734" s="83" customFormat="1" ht="15" customHeight="1" spans="1:250">
      <c r="A734" s="105">
        <v>2101299</v>
      </c>
      <c r="B734" s="107" t="s">
        <v>602</v>
      </c>
      <c r="C734" s="111"/>
      <c r="D734" s="101">
        <v>0</v>
      </c>
      <c r="E734" s="102">
        <f t="shared" si="33"/>
        <v>0</v>
      </c>
      <c r="F734" s="103">
        <f t="shared" si="32"/>
        <v>0</v>
      </c>
      <c r="G734" s="104">
        <v>0</v>
      </c>
      <c r="IL734" s="50"/>
      <c r="IM734" s="50"/>
      <c r="IN734" s="50"/>
      <c r="IO734" s="50"/>
      <c r="IP734" s="50"/>
    </row>
    <row r="735" s="83" customFormat="1" ht="15" customHeight="1" spans="1:250">
      <c r="A735" s="105">
        <v>21013</v>
      </c>
      <c r="B735" s="106" t="s">
        <v>603</v>
      </c>
      <c r="C735" s="110">
        <f>SUM(C736:C738)</f>
        <v>567</v>
      </c>
      <c r="D735" s="101">
        <v>699</v>
      </c>
      <c r="E735" s="102">
        <f t="shared" si="33"/>
        <v>132</v>
      </c>
      <c r="F735" s="103">
        <f t="shared" si="32"/>
        <v>23.2804232804233</v>
      </c>
      <c r="G735" s="104">
        <v>699</v>
      </c>
      <c r="IL735" s="50"/>
      <c r="IM735" s="50"/>
      <c r="IN735" s="50"/>
      <c r="IO735" s="50"/>
      <c r="IP735" s="50"/>
    </row>
    <row r="736" s="83" customFormat="1" ht="15" customHeight="1" spans="1:250">
      <c r="A736" s="105">
        <v>2101301</v>
      </c>
      <c r="B736" s="107" t="s">
        <v>604</v>
      </c>
      <c r="C736" s="111">
        <v>567</v>
      </c>
      <c r="D736" s="101">
        <v>699</v>
      </c>
      <c r="E736" s="102">
        <f t="shared" si="33"/>
        <v>132</v>
      </c>
      <c r="F736" s="103">
        <f t="shared" si="32"/>
        <v>23.2804232804233</v>
      </c>
      <c r="G736" s="104">
        <v>699</v>
      </c>
      <c r="IL736" s="50"/>
      <c r="IM736" s="50"/>
      <c r="IN736" s="50"/>
      <c r="IO736" s="50"/>
      <c r="IP736" s="50"/>
    </row>
    <row r="737" s="83" customFormat="1" ht="15" customHeight="1" spans="1:250">
      <c r="A737" s="105">
        <v>2101302</v>
      </c>
      <c r="B737" s="107" t="s">
        <v>605</v>
      </c>
      <c r="C737" s="111"/>
      <c r="D737" s="101">
        <v>0</v>
      </c>
      <c r="E737" s="102">
        <f t="shared" si="33"/>
        <v>0</v>
      </c>
      <c r="F737" s="103">
        <f t="shared" si="32"/>
        <v>0</v>
      </c>
      <c r="G737" s="104">
        <v>0</v>
      </c>
      <c r="IL737" s="50"/>
      <c r="IM737" s="50"/>
      <c r="IN737" s="50"/>
      <c r="IO737" s="50"/>
      <c r="IP737" s="50"/>
    </row>
    <row r="738" s="83" customFormat="1" ht="15" customHeight="1" spans="1:250">
      <c r="A738" s="105">
        <v>2101399</v>
      </c>
      <c r="B738" s="107" t="s">
        <v>606</v>
      </c>
      <c r="C738" s="111"/>
      <c r="D738" s="101">
        <v>0</v>
      </c>
      <c r="E738" s="102">
        <f t="shared" si="33"/>
        <v>0</v>
      </c>
      <c r="F738" s="103">
        <f t="shared" si="32"/>
        <v>0</v>
      </c>
      <c r="G738" s="104">
        <v>0</v>
      </c>
      <c r="IL738" s="50"/>
      <c r="IM738" s="50"/>
      <c r="IN738" s="50"/>
      <c r="IO738" s="50"/>
      <c r="IP738" s="50"/>
    </row>
    <row r="739" s="83" customFormat="1" ht="15" customHeight="1" spans="1:250">
      <c r="A739" s="105">
        <v>21014</v>
      </c>
      <c r="B739" s="106" t="s">
        <v>607</v>
      </c>
      <c r="C739" s="110">
        <f>SUM(C740:C741)</f>
        <v>20</v>
      </c>
      <c r="D739" s="101">
        <v>46</v>
      </c>
      <c r="E739" s="102">
        <f t="shared" si="33"/>
        <v>26</v>
      </c>
      <c r="F739" s="103">
        <f t="shared" si="32"/>
        <v>130</v>
      </c>
      <c r="G739" s="104">
        <v>46</v>
      </c>
      <c r="IL739" s="50"/>
      <c r="IM739" s="50"/>
      <c r="IN739" s="50"/>
      <c r="IO739" s="50"/>
      <c r="IP739" s="50"/>
    </row>
    <row r="740" s="83" customFormat="1" ht="15" customHeight="1" spans="1:250">
      <c r="A740" s="105">
        <v>2101401</v>
      </c>
      <c r="B740" s="107" t="s">
        <v>608</v>
      </c>
      <c r="C740" s="111">
        <v>20</v>
      </c>
      <c r="D740" s="101">
        <v>46</v>
      </c>
      <c r="E740" s="102">
        <f t="shared" si="33"/>
        <v>26</v>
      </c>
      <c r="F740" s="103">
        <f t="shared" si="32"/>
        <v>130</v>
      </c>
      <c r="G740" s="104">
        <v>46</v>
      </c>
      <c r="IL740" s="50"/>
      <c r="IM740" s="50"/>
      <c r="IN740" s="50"/>
      <c r="IO740" s="50"/>
      <c r="IP740" s="50"/>
    </row>
    <row r="741" s="83" customFormat="1" ht="15" customHeight="1" spans="1:250">
      <c r="A741" s="105">
        <v>2101499</v>
      </c>
      <c r="B741" s="107" t="s">
        <v>609</v>
      </c>
      <c r="C741" s="111"/>
      <c r="D741" s="101">
        <v>0</v>
      </c>
      <c r="E741" s="102">
        <f t="shared" si="33"/>
        <v>0</v>
      </c>
      <c r="F741" s="103">
        <f t="shared" si="32"/>
        <v>0</v>
      </c>
      <c r="G741" s="104">
        <v>0</v>
      </c>
      <c r="IL741" s="50"/>
      <c r="IM741" s="50"/>
      <c r="IN741" s="50"/>
      <c r="IO741" s="50"/>
      <c r="IP741" s="50"/>
    </row>
    <row r="742" s="83" customFormat="1" ht="15" customHeight="1" spans="1:250">
      <c r="A742" s="105">
        <v>21015</v>
      </c>
      <c r="B742" s="106" t="s">
        <v>610</v>
      </c>
      <c r="C742" s="108">
        <f>SUM(C743:C750)</f>
        <v>0</v>
      </c>
      <c r="D742" s="101">
        <v>0</v>
      </c>
      <c r="E742" s="102">
        <f t="shared" si="33"/>
        <v>0</v>
      </c>
      <c r="F742" s="103">
        <f t="shared" si="32"/>
        <v>0</v>
      </c>
      <c r="G742" s="104">
        <v>0</v>
      </c>
      <c r="IL742" s="50"/>
      <c r="IM742" s="50"/>
      <c r="IN742" s="50"/>
      <c r="IO742" s="50"/>
      <c r="IP742" s="50"/>
    </row>
    <row r="743" s="83" customFormat="1" ht="15" customHeight="1" spans="1:250">
      <c r="A743" s="105">
        <v>2101501</v>
      </c>
      <c r="B743" s="107" t="s">
        <v>63</v>
      </c>
      <c r="C743" s="111"/>
      <c r="D743" s="101">
        <v>0</v>
      </c>
      <c r="E743" s="102">
        <f t="shared" si="33"/>
        <v>0</v>
      </c>
      <c r="F743" s="103">
        <f t="shared" si="32"/>
        <v>0</v>
      </c>
      <c r="G743" s="104">
        <v>0</v>
      </c>
      <c r="IL743" s="50"/>
      <c r="IM743" s="50"/>
      <c r="IN743" s="50"/>
      <c r="IO743" s="50"/>
      <c r="IP743" s="50"/>
    </row>
    <row r="744" s="83" customFormat="1" ht="15" customHeight="1" spans="1:250">
      <c r="A744" s="105">
        <v>2101502</v>
      </c>
      <c r="B744" s="107" t="s">
        <v>64</v>
      </c>
      <c r="C744" s="111"/>
      <c r="D744" s="101">
        <v>0</v>
      </c>
      <c r="E744" s="102">
        <f t="shared" si="33"/>
        <v>0</v>
      </c>
      <c r="F744" s="103">
        <f t="shared" ref="F744:F807" si="34">IF(C744=0,,E744/C744*100)</f>
        <v>0</v>
      </c>
      <c r="G744" s="104">
        <v>0</v>
      </c>
      <c r="IL744" s="50"/>
      <c r="IM744" s="50"/>
      <c r="IN744" s="50"/>
      <c r="IO744" s="50"/>
      <c r="IP744" s="50"/>
    </row>
    <row r="745" s="83" customFormat="1" ht="15" customHeight="1" spans="1:250">
      <c r="A745" s="105">
        <v>2101503</v>
      </c>
      <c r="B745" s="107" t="s">
        <v>65</v>
      </c>
      <c r="C745" s="111"/>
      <c r="D745" s="101">
        <v>0</v>
      </c>
      <c r="E745" s="102">
        <f t="shared" si="33"/>
        <v>0</v>
      </c>
      <c r="F745" s="103">
        <f t="shared" si="34"/>
        <v>0</v>
      </c>
      <c r="G745" s="104">
        <v>0</v>
      </c>
      <c r="IL745" s="50"/>
      <c r="IM745" s="50"/>
      <c r="IN745" s="50"/>
      <c r="IO745" s="50"/>
      <c r="IP745" s="50"/>
    </row>
    <row r="746" s="83" customFormat="1" ht="15" customHeight="1" spans="1:250">
      <c r="A746" s="105">
        <v>2101504</v>
      </c>
      <c r="B746" s="107" t="s">
        <v>105</v>
      </c>
      <c r="C746" s="111"/>
      <c r="D746" s="101">
        <v>0</v>
      </c>
      <c r="E746" s="102">
        <f t="shared" si="33"/>
        <v>0</v>
      </c>
      <c r="F746" s="103">
        <f t="shared" si="34"/>
        <v>0</v>
      </c>
      <c r="G746" s="104">
        <v>0</v>
      </c>
      <c r="IL746" s="50"/>
      <c r="IM746" s="50"/>
      <c r="IN746" s="50"/>
      <c r="IO746" s="50"/>
      <c r="IP746" s="50"/>
    </row>
    <row r="747" s="83" customFormat="1" ht="15" customHeight="1" spans="1:250">
      <c r="A747" s="105">
        <v>2101505</v>
      </c>
      <c r="B747" s="107" t="s">
        <v>611</v>
      </c>
      <c r="C747" s="111"/>
      <c r="D747" s="101">
        <v>0</v>
      </c>
      <c r="E747" s="102">
        <f t="shared" si="33"/>
        <v>0</v>
      </c>
      <c r="F747" s="103">
        <f t="shared" si="34"/>
        <v>0</v>
      </c>
      <c r="G747" s="104">
        <v>0</v>
      </c>
      <c r="IL747" s="50"/>
      <c r="IM747" s="50"/>
      <c r="IN747" s="50"/>
      <c r="IO747" s="50"/>
      <c r="IP747" s="50"/>
    </row>
    <row r="748" s="83" customFormat="1" ht="15" customHeight="1" spans="1:250">
      <c r="A748" s="105">
        <v>2101506</v>
      </c>
      <c r="B748" s="107" t="s">
        <v>612</v>
      </c>
      <c r="C748" s="111"/>
      <c r="D748" s="101">
        <v>0</v>
      </c>
      <c r="E748" s="102">
        <f t="shared" si="33"/>
        <v>0</v>
      </c>
      <c r="F748" s="103">
        <f t="shared" si="34"/>
        <v>0</v>
      </c>
      <c r="G748" s="104">
        <v>0</v>
      </c>
      <c r="IL748" s="50"/>
      <c r="IM748" s="50"/>
      <c r="IN748" s="50"/>
      <c r="IO748" s="50"/>
      <c r="IP748" s="50"/>
    </row>
    <row r="749" s="83" customFormat="1" ht="15" customHeight="1" spans="1:250">
      <c r="A749" s="105">
        <v>2101550</v>
      </c>
      <c r="B749" s="107" t="s">
        <v>72</v>
      </c>
      <c r="C749" s="111"/>
      <c r="D749" s="101">
        <v>0</v>
      </c>
      <c r="E749" s="102">
        <f t="shared" si="33"/>
        <v>0</v>
      </c>
      <c r="F749" s="103">
        <f t="shared" si="34"/>
        <v>0</v>
      </c>
      <c r="G749" s="104">
        <v>0</v>
      </c>
      <c r="IL749" s="50"/>
      <c r="IM749" s="50"/>
      <c r="IN749" s="50"/>
      <c r="IO749" s="50"/>
      <c r="IP749" s="50"/>
    </row>
    <row r="750" s="83" customFormat="1" ht="15" customHeight="1" spans="1:250">
      <c r="A750" s="105">
        <v>2101599</v>
      </c>
      <c r="B750" s="107" t="s">
        <v>613</v>
      </c>
      <c r="C750" s="111"/>
      <c r="D750" s="101">
        <v>0</v>
      </c>
      <c r="E750" s="102">
        <f t="shared" si="33"/>
        <v>0</v>
      </c>
      <c r="F750" s="103">
        <f t="shared" si="34"/>
        <v>0</v>
      </c>
      <c r="G750" s="104">
        <v>0</v>
      </c>
      <c r="IL750" s="50"/>
      <c r="IM750" s="50"/>
      <c r="IN750" s="50"/>
      <c r="IO750" s="50"/>
      <c r="IP750" s="50"/>
    </row>
    <row r="751" s="83" customFormat="1" ht="15" customHeight="1" spans="1:250">
      <c r="A751" s="105">
        <v>21016</v>
      </c>
      <c r="B751" s="106" t="s">
        <v>614</v>
      </c>
      <c r="C751" s="108">
        <f>SUM(C752)</f>
        <v>0</v>
      </c>
      <c r="D751" s="101">
        <v>0</v>
      </c>
      <c r="E751" s="102">
        <f t="shared" si="33"/>
        <v>0</v>
      </c>
      <c r="F751" s="103">
        <f t="shared" si="34"/>
        <v>0</v>
      </c>
      <c r="G751" s="104">
        <v>0</v>
      </c>
      <c r="IL751" s="50"/>
      <c r="IM751" s="50"/>
      <c r="IN751" s="50"/>
      <c r="IO751" s="50"/>
      <c r="IP751" s="50"/>
    </row>
    <row r="752" s="83" customFormat="1" ht="15" customHeight="1" spans="1:250">
      <c r="A752" s="105">
        <v>2101601</v>
      </c>
      <c r="B752" s="107" t="s">
        <v>615</v>
      </c>
      <c r="C752" s="111"/>
      <c r="D752" s="101">
        <v>0</v>
      </c>
      <c r="E752" s="102">
        <f t="shared" si="33"/>
        <v>0</v>
      </c>
      <c r="F752" s="103">
        <f t="shared" si="34"/>
        <v>0</v>
      </c>
      <c r="G752" s="104">
        <v>0</v>
      </c>
      <c r="IL752" s="50"/>
      <c r="IM752" s="50"/>
      <c r="IN752" s="50"/>
      <c r="IO752" s="50"/>
      <c r="IP752" s="50"/>
    </row>
    <row r="753" s="83" customFormat="1" ht="15" customHeight="1" spans="1:250">
      <c r="A753" s="105">
        <v>21099</v>
      </c>
      <c r="B753" s="106" t="s">
        <v>616</v>
      </c>
      <c r="C753" s="110">
        <f>C754</f>
        <v>134</v>
      </c>
      <c r="D753" s="101">
        <v>0</v>
      </c>
      <c r="E753" s="102">
        <f t="shared" si="33"/>
        <v>-134</v>
      </c>
      <c r="F753" s="103">
        <f t="shared" si="34"/>
        <v>-100</v>
      </c>
      <c r="G753" s="104">
        <v>0</v>
      </c>
      <c r="IL753" s="50"/>
      <c r="IM753" s="50"/>
      <c r="IN753" s="50"/>
      <c r="IO753" s="50"/>
      <c r="IP753" s="50"/>
    </row>
    <row r="754" s="83" customFormat="1" ht="15" customHeight="1" spans="1:250">
      <c r="A754" s="105">
        <v>2109901</v>
      </c>
      <c r="B754" s="107" t="s">
        <v>617</v>
      </c>
      <c r="C754" s="111">
        <v>134</v>
      </c>
      <c r="D754" s="101">
        <v>0</v>
      </c>
      <c r="E754" s="102">
        <f t="shared" si="33"/>
        <v>-134</v>
      </c>
      <c r="F754" s="103">
        <f t="shared" si="34"/>
        <v>-100</v>
      </c>
      <c r="G754" s="104">
        <v>0</v>
      </c>
      <c r="IL754" s="50"/>
      <c r="IM754" s="50"/>
      <c r="IN754" s="50"/>
      <c r="IO754" s="50"/>
      <c r="IP754" s="50"/>
    </row>
    <row r="755" s="83" customFormat="1" ht="15" customHeight="1" spans="1:250">
      <c r="A755" s="105">
        <v>211</v>
      </c>
      <c r="B755" s="106" t="s">
        <v>618</v>
      </c>
      <c r="C755" s="110">
        <f>C756+C765+C769+C777+C783+C790+C796+C799+C802+C804+C806+C812+C814+C816+C831</f>
        <v>374</v>
      </c>
      <c r="D755" s="101">
        <v>3277</v>
      </c>
      <c r="E755" s="102">
        <f t="shared" si="33"/>
        <v>2903</v>
      </c>
      <c r="F755" s="103">
        <f t="shared" si="34"/>
        <v>776.20320855615</v>
      </c>
      <c r="G755" s="104">
        <v>3277</v>
      </c>
      <c r="IL755" s="50"/>
      <c r="IM755" s="50"/>
      <c r="IN755" s="50"/>
      <c r="IO755" s="50"/>
      <c r="IP755" s="50"/>
    </row>
    <row r="756" s="83" customFormat="1" ht="15" customHeight="1" spans="1:250">
      <c r="A756" s="105">
        <v>21101</v>
      </c>
      <c r="B756" s="106" t="s">
        <v>619</v>
      </c>
      <c r="C756" s="110">
        <f>SUM(C757:C764)</f>
        <v>321</v>
      </c>
      <c r="D756" s="101">
        <v>275</v>
      </c>
      <c r="E756" s="102">
        <f t="shared" si="33"/>
        <v>-46</v>
      </c>
      <c r="F756" s="103">
        <f t="shared" si="34"/>
        <v>-14.3302180685358</v>
      </c>
      <c r="G756" s="104">
        <v>275</v>
      </c>
      <c r="IL756" s="50"/>
      <c r="IM756" s="50"/>
      <c r="IN756" s="50"/>
      <c r="IO756" s="50"/>
      <c r="IP756" s="50"/>
    </row>
    <row r="757" s="83" customFormat="1" ht="15" customHeight="1" spans="1:250">
      <c r="A757" s="105">
        <v>2110101</v>
      </c>
      <c r="B757" s="107" t="s">
        <v>63</v>
      </c>
      <c r="C757" s="111">
        <v>67</v>
      </c>
      <c r="D757" s="101">
        <v>92</v>
      </c>
      <c r="E757" s="102">
        <f t="shared" si="33"/>
        <v>25</v>
      </c>
      <c r="F757" s="103">
        <f t="shared" si="34"/>
        <v>37.3134328358209</v>
      </c>
      <c r="G757" s="104">
        <v>92</v>
      </c>
      <c r="IL757" s="50"/>
      <c r="IM757" s="50"/>
      <c r="IN757" s="50"/>
      <c r="IO757" s="50"/>
      <c r="IP757" s="50"/>
    </row>
    <row r="758" s="83" customFormat="1" ht="15" customHeight="1" spans="1:250">
      <c r="A758" s="105">
        <v>2110102</v>
      </c>
      <c r="B758" s="107" t="s">
        <v>64</v>
      </c>
      <c r="C758" s="111"/>
      <c r="D758" s="101">
        <v>0</v>
      </c>
      <c r="E758" s="102">
        <f t="shared" si="33"/>
        <v>0</v>
      </c>
      <c r="F758" s="103">
        <f t="shared" si="34"/>
        <v>0</v>
      </c>
      <c r="G758" s="104">
        <v>0</v>
      </c>
      <c r="IL758" s="50"/>
      <c r="IM758" s="50"/>
      <c r="IN758" s="50"/>
      <c r="IO758" s="50"/>
      <c r="IP758" s="50"/>
    </row>
    <row r="759" s="83" customFormat="1" ht="15" customHeight="1" spans="1:250">
      <c r="A759" s="105">
        <v>2110103</v>
      </c>
      <c r="B759" s="107" t="s">
        <v>65</v>
      </c>
      <c r="C759" s="111"/>
      <c r="D759" s="101">
        <v>38</v>
      </c>
      <c r="E759" s="102">
        <f t="shared" si="33"/>
        <v>38</v>
      </c>
      <c r="F759" s="103">
        <f t="shared" si="34"/>
        <v>0</v>
      </c>
      <c r="G759" s="104">
        <v>38</v>
      </c>
      <c r="IL759" s="50"/>
      <c r="IM759" s="50"/>
      <c r="IN759" s="50"/>
      <c r="IO759" s="50"/>
      <c r="IP759" s="50"/>
    </row>
    <row r="760" s="83" customFormat="1" ht="15" customHeight="1" spans="1:250">
      <c r="A760" s="105">
        <v>2110104</v>
      </c>
      <c r="B760" s="107" t="s">
        <v>620</v>
      </c>
      <c r="C760" s="111"/>
      <c r="D760" s="101">
        <v>0</v>
      </c>
      <c r="E760" s="102">
        <f t="shared" si="33"/>
        <v>0</v>
      </c>
      <c r="F760" s="103">
        <f t="shared" si="34"/>
        <v>0</v>
      </c>
      <c r="G760" s="104">
        <v>0</v>
      </c>
      <c r="IL760" s="50"/>
      <c r="IM760" s="50"/>
      <c r="IN760" s="50"/>
      <c r="IO760" s="50"/>
      <c r="IP760" s="50"/>
    </row>
    <row r="761" s="83" customFormat="1" ht="15" customHeight="1" spans="1:250">
      <c r="A761" s="105">
        <v>2110105</v>
      </c>
      <c r="B761" s="107" t="s">
        <v>621</v>
      </c>
      <c r="C761" s="111"/>
      <c r="D761" s="101">
        <v>0</v>
      </c>
      <c r="E761" s="102">
        <f t="shared" si="33"/>
        <v>0</v>
      </c>
      <c r="F761" s="103">
        <f t="shared" si="34"/>
        <v>0</v>
      </c>
      <c r="G761" s="104">
        <v>0</v>
      </c>
      <c r="IL761" s="50"/>
      <c r="IM761" s="50"/>
      <c r="IN761" s="50"/>
      <c r="IO761" s="50"/>
      <c r="IP761" s="50"/>
    </row>
    <row r="762" s="83" customFormat="1" ht="15" customHeight="1" spans="1:250">
      <c r="A762" s="105">
        <v>2110106</v>
      </c>
      <c r="B762" s="107" t="s">
        <v>622</v>
      </c>
      <c r="C762" s="111"/>
      <c r="D762" s="101">
        <v>0</v>
      </c>
      <c r="E762" s="102">
        <f t="shared" si="33"/>
        <v>0</v>
      </c>
      <c r="F762" s="103">
        <f t="shared" si="34"/>
        <v>0</v>
      </c>
      <c r="G762" s="104">
        <v>0</v>
      </c>
      <c r="IL762" s="50"/>
      <c r="IM762" s="50"/>
      <c r="IN762" s="50"/>
      <c r="IO762" s="50"/>
      <c r="IP762" s="50"/>
    </row>
    <row r="763" s="83" customFormat="1" ht="15" customHeight="1" spans="1:250">
      <c r="A763" s="105">
        <v>2110107</v>
      </c>
      <c r="B763" s="107" t="s">
        <v>623</v>
      </c>
      <c r="C763" s="111"/>
      <c r="D763" s="101">
        <v>0</v>
      </c>
      <c r="E763" s="102">
        <f t="shared" si="33"/>
        <v>0</v>
      </c>
      <c r="F763" s="103">
        <f t="shared" si="34"/>
        <v>0</v>
      </c>
      <c r="G763" s="104">
        <v>0</v>
      </c>
      <c r="IL763" s="50"/>
      <c r="IM763" s="50"/>
      <c r="IN763" s="50"/>
      <c r="IO763" s="50"/>
      <c r="IP763" s="50"/>
    </row>
    <row r="764" s="83" customFormat="1" ht="15" customHeight="1" spans="1:250">
      <c r="A764" s="105">
        <v>2110199</v>
      </c>
      <c r="B764" s="107" t="s">
        <v>624</v>
      </c>
      <c r="C764" s="111">
        <v>254</v>
      </c>
      <c r="D764" s="101">
        <v>145</v>
      </c>
      <c r="E764" s="102">
        <f t="shared" si="33"/>
        <v>-109</v>
      </c>
      <c r="F764" s="103">
        <f t="shared" si="34"/>
        <v>-42.9133858267717</v>
      </c>
      <c r="G764" s="104">
        <v>145</v>
      </c>
      <c r="IL764" s="50"/>
      <c r="IM764" s="50"/>
      <c r="IN764" s="50"/>
      <c r="IO764" s="50"/>
      <c r="IP764" s="50"/>
    </row>
    <row r="765" s="83" customFormat="1" ht="15" customHeight="1" spans="1:250">
      <c r="A765" s="105">
        <v>21102</v>
      </c>
      <c r="B765" s="106" t="s">
        <v>625</v>
      </c>
      <c r="C765" s="110">
        <f>SUM(C766:C768)</f>
        <v>0</v>
      </c>
      <c r="D765" s="101">
        <v>157</v>
      </c>
      <c r="E765" s="102">
        <f t="shared" si="33"/>
        <v>157</v>
      </c>
      <c r="F765" s="103">
        <f t="shared" si="34"/>
        <v>0</v>
      </c>
      <c r="G765" s="104">
        <v>157</v>
      </c>
      <c r="IL765" s="50"/>
      <c r="IM765" s="50"/>
      <c r="IN765" s="50"/>
      <c r="IO765" s="50"/>
      <c r="IP765" s="50"/>
    </row>
    <row r="766" s="83" customFormat="1" ht="15" customHeight="1" spans="1:250">
      <c r="A766" s="105">
        <v>2110203</v>
      </c>
      <c r="B766" s="107" t="s">
        <v>626</v>
      </c>
      <c r="C766" s="111"/>
      <c r="D766" s="101">
        <v>0</v>
      </c>
      <c r="E766" s="102">
        <f t="shared" si="33"/>
        <v>0</v>
      </c>
      <c r="F766" s="103">
        <f t="shared" si="34"/>
        <v>0</v>
      </c>
      <c r="G766" s="104">
        <v>0</v>
      </c>
      <c r="IL766" s="50"/>
      <c r="IM766" s="50"/>
      <c r="IN766" s="50"/>
      <c r="IO766" s="50"/>
      <c r="IP766" s="50"/>
    </row>
    <row r="767" s="83" customFormat="1" ht="15" customHeight="1" spans="1:250">
      <c r="A767" s="105">
        <v>2110204</v>
      </c>
      <c r="B767" s="107" t="s">
        <v>627</v>
      </c>
      <c r="C767" s="111"/>
      <c r="D767" s="101">
        <v>0</v>
      </c>
      <c r="E767" s="102">
        <f t="shared" si="33"/>
        <v>0</v>
      </c>
      <c r="F767" s="103">
        <f t="shared" si="34"/>
        <v>0</v>
      </c>
      <c r="G767" s="104">
        <v>0</v>
      </c>
      <c r="IL767" s="50"/>
      <c r="IM767" s="50"/>
      <c r="IN767" s="50"/>
      <c r="IO767" s="50"/>
      <c r="IP767" s="50"/>
    </row>
    <row r="768" s="83" customFormat="1" ht="15" customHeight="1" spans="1:250">
      <c r="A768" s="105">
        <v>2110299</v>
      </c>
      <c r="B768" s="107" t="s">
        <v>628</v>
      </c>
      <c r="C768" s="111"/>
      <c r="D768" s="101">
        <v>157</v>
      </c>
      <c r="E768" s="102">
        <f t="shared" si="33"/>
        <v>157</v>
      </c>
      <c r="F768" s="103">
        <f t="shared" si="34"/>
        <v>0</v>
      </c>
      <c r="G768" s="104">
        <v>157</v>
      </c>
      <c r="IL768" s="50"/>
      <c r="IM768" s="50"/>
      <c r="IN768" s="50"/>
      <c r="IO768" s="50"/>
      <c r="IP768" s="50"/>
    </row>
    <row r="769" s="83" customFormat="1" ht="15" customHeight="1" spans="1:250">
      <c r="A769" s="105">
        <v>21103</v>
      </c>
      <c r="B769" s="106" t="s">
        <v>629</v>
      </c>
      <c r="C769" s="110">
        <f>SUM(C770:C776)</f>
        <v>53</v>
      </c>
      <c r="D769" s="101">
        <v>245</v>
      </c>
      <c r="E769" s="102">
        <f t="shared" si="33"/>
        <v>192</v>
      </c>
      <c r="F769" s="103">
        <f t="shared" si="34"/>
        <v>362.264150943396</v>
      </c>
      <c r="G769" s="104">
        <v>245</v>
      </c>
      <c r="IL769" s="50"/>
      <c r="IM769" s="50"/>
      <c r="IN769" s="50"/>
      <c r="IO769" s="50"/>
      <c r="IP769" s="50"/>
    </row>
    <row r="770" s="83" customFormat="1" ht="15" customHeight="1" spans="1:250">
      <c r="A770" s="105">
        <v>2110301</v>
      </c>
      <c r="B770" s="107" t="s">
        <v>630</v>
      </c>
      <c r="C770" s="111"/>
      <c r="D770" s="101">
        <v>0</v>
      </c>
      <c r="E770" s="102">
        <f t="shared" si="33"/>
        <v>0</v>
      </c>
      <c r="F770" s="103">
        <f t="shared" si="34"/>
        <v>0</v>
      </c>
      <c r="G770" s="104">
        <v>0</v>
      </c>
      <c r="IL770" s="50"/>
      <c r="IM770" s="50"/>
      <c r="IN770" s="50"/>
      <c r="IO770" s="50"/>
      <c r="IP770" s="50"/>
    </row>
    <row r="771" s="83" customFormat="1" ht="15" customHeight="1" spans="1:250">
      <c r="A771" s="105">
        <v>2110302</v>
      </c>
      <c r="B771" s="107" t="s">
        <v>631</v>
      </c>
      <c r="C771" s="111">
        <v>39</v>
      </c>
      <c r="D771" s="101">
        <v>200</v>
      </c>
      <c r="E771" s="102">
        <f t="shared" si="33"/>
        <v>161</v>
      </c>
      <c r="F771" s="103">
        <f t="shared" si="34"/>
        <v>412.820512820513</v>
      </c>
      <c r="G771" s="104">
        <v>200</v>
      </c>
      <c r="IL771" s="50"/>
      <c r="IM771" s="50"/>
      <c r="IN771" s="50"/>
      <c r="IO771" s="50"/>
      <c r="IP771" s="50"/>
    </row>
    <row r="772" s="83" customFormat="1" ht="15" customHeight="1" spans="1:250">
      <c r="A772" s="105">
        <v>2110303</v>
      </c>
      <c r="B772" s="107" t="s">
        <v>632</v>
      </c>
      <c r="C772" s="111"/>
      <c r="D772" s="101">
        <v>0</v>
      </c>
      <c r="E772" s="102">
        <f t="shared" si="33"/>
        <v>0</v>
      </c>
      <c r="F772" s="103">
        <f t="shared" si="34"/>
        <v>0</v>
      </c>
      <c r="G772" s="104">
        <v>0</v>
      </c>
      <c r="IL772" s="50"/>
      <c r="IM772" s="50"/>
      <c r="IN772" s="50"/>
      <c r="IO772" s="50"/>
      <c r="IP772" s="50"/>
    </row>
    <row r="773" s="83" customFormat="1" ht="15" customHeight="1" spans="1:250">
      <c r="A773" s="105">
        <v>2110304</v>
      </c>
      <c r="B773" s="107" t="s">
        <v>633</v>
      </c>
      <c r="C773" s="111"/>
      <c r="D773" s="101">
        <v>45</v>
      </c>
      <c r="E773" s="102">
        <f t="shared" ref="E773:E836" si="35">D773-C773</f>
        <v>45</v>
      </c>
      <c r="F773" s="103">
        <f t="shared" si="34"/>
        <v>0</v>
      </c>
      <c r="G773" s="104">
        <v>45</v>
      </c>
      <c r="IL773" s="50"/>
      <c r="IM773" s="50"/>
      <c r="IN773" s="50"/>
      <c r="IO773" s="50"/>
      <c r="IP773" s="50"/>
    </row>
    <row r="774" s="83" customFormat="1" ht="15" customHeight="1" spans="1:250">
      <c r="A774" s="105">
        <v>2110305</v>
      </c>
      <c r="B774" s="107" t="s">
        <v>634</v>
      </c>
      <c r="C774" s="111"/>
      <c r="D774" s="101">
        <v>0</v>
      </c>
      <c r="E774" s="102">
        <f t="shared" si="35"/>
        <v>0</v>
      </c>
      <c r="F774" s="103">
        <f t="shared" si="34"/>
        <v>0</v>
      </c>
      <c r="G774" s="104">
        <v>0</v>
      </c>
      <c r="IL774" s="50"/>
      <c r="IM774" s="50"/>
      <c r="IN774" s="50"/>
      <c r="IO774" s="50"/>
      <c r="IP774" s="50"/>
    </row>
    <row r="775" s="83" customFormat="1" ht="15" customHeight="1" spans="1:250">
      <c r="A775" s="105">
        <v>2110306</v>
      </c>
      <c r="B775" s="107" t="s">
        <v>635</v>
      </c>
      <c r="C775" s="111"/>
      <c r="D775" s="101">
        <v>0</v>
      </c>
      <c r="E775" s="102">
        <f t="shared" si="35"/>
        <v>0</v>
      </c>
      <c r="F775" s="103">
        <f t="shared" si="34"/>
        <v>0</v>
      </c>
      <c r="G775" s="104">
        <v>0</v>
      </c>
      <c r="IL775" s="50"/>
      <c r="IM775" s="50"/>
      <c r="IN775" s="50"/>
      <c r="IO775" s="50"/>
      <c r="IP775" s="50"/>
    </row>
    <row r="776" s="83" customFormat="1" ht="15" customHeight="1" spans="1:250">
      <c r="A776" s="105">
        <v>2110399</v>
      </c>
      <c r="B776" s="107" t="s">
        <v>636</v>
      </c>
      <c r="C776" s="111">
        <v>14</v>
      </c>
      <c r="D776" s="101">
        <v>0</v>
      </c>
      <c r="E776" s="102">
        <f t="shared" si="35"/>
        <v>-14</v>
      </c>
      <c r="F776" s="103">
        <f t="shared" si="34"/>
        <v>-100</v>
      </c>
      <c r="G776" s="104">
        <v>0</v>
      </c>
      <c r="IL776" s="50"/>
      <c r="IM776" s="50"/>
      <c r="IN776" s="50"/>
      <c r="IO776" s="50"/>
      <c r="IP776" s="50"/>
    </row>
    <row r="777" s="83" customFormat="1" ht="15" customHeight="1" spans="1:250">
      <c r="A777" s="105">
        <v>21104</v>
      </c>
      <c r="B777" s="106" t="s">
        <v>637</v>
      </c>
      <c r="C777" s="110">
        <f>SUM(C778:C782)</f>
        <v>0</v>
      </c>
      <c r="D777" s="101">
        <v>2600</v>
      </c>
      <c r="E777" s="102">
        <f t="shared" si="35"/>
        <v>2600</v>
      </c>
      <c r="F777" s="103">
        <f t="shared" si="34"/>
        <v>0</v>
      </c>
      <c r="G777" s="104">
        <v>2600</v>
      </c>
      <c r="IL777" s="50"/>
      <c r="IM777" s="50"/>
      <c r="IN777" s="50"/>
      <c r="IO777" s="50"/>
      <c r="IP777" s="50"/>
    </row>
    <row r="778" s="83" customFormat="1" ht="15" customHeight="1" spans="1:250">
      <c r="A778" s="105">
        <v>2110401</v>
      </c>
      <c r="B778" s="107" t="s">
        <v>638</v>
      </c>
      <c r="C778" s="111"/>
      <c r="D778" s="101">
        <v>0</v>
      </c>
      <c r="E778" s="102">
        <f t="shared" si="35"/>
        <v>0</v>
      </c>
      <c r="F778" s="103">
        <f t="shared" si="34"/>
        <v>0</v>
      </c>
      <c r="G778" s="104">
        <v>0</v>
      </c>
      <c r="IL778" s="50"/>
      <c r="IM778" s="50"/>
      <c r="IN778" s="50"/>
      <c r="IO778" s="50"/>
      <c r="IP778" s="50"/>
    </row>
    <row r="779" s="83" customFormat="1" ht="15" customHeight="1" spans="1:250">
      <c r="A779" s="105">
        <v>2110402</v>
      </c>
      <c r="B779" s="107" t="s">
        <v>639</v>
      </c>
      <c r="C779" s="111"/>
      <c r="D779" s="101">
        <v>2600</v>
      </c>
      <c r="E779" s="102">
        <f t="shared" si="35"/>
        <v>2600</v>
      </c>
      <c r="F779" s="103">
        <f t="shared" si="34"/>
        <v>0</v>
      </c>
      <c r="G779" s="104">
        <v>2600</v>
      </c>
      <c r="IL779" s="50"/>
      <c r="IM779" s="50"/>
      <c r="IN779" s="50"/>
      <c r="IO779" s="50"/>
      <c r="IP779" s="50"/>
    </row>
    <row r="780" s="83" customFormat="1" ht="15" customHeight="1" spans="1:250">
      <c r="A780" s="105">
        <v>2110403</v>
      </c>
      <c r="B780" s="107" t="s">
        <v>640</v>
      </c>
      <c r="C780" s="111"/>
      <c r="D780" s="101">
        <v>0</v>
      </c>
      <c r="E780" s="102">
        <f t="shared" si="35"/>
        <v>0</v>
      </c>
      <c r="F780" s="103">
        <f t="shared" si="34"/>
        <v>0</v>
      </c>
      <c r="G780" s="104">
        <v>0</v>
      </c>
      <c r="IL780" s="50"/>
      <c r="IM780" s="50"/>
      <c r="IN780" s="50"/>
      <c r="IO780" s="50"/>
      <c r="IP780" s="50"/>
    </row>
    <row r="781" s="83" customFormat="1" ht="15" customHeight="1" spans="1:250">
      <c r="A781" s="105">
        <v>2110404</v>
      </c>
      <c r="B781" s="107" t="s">
        <v>641</v>
      </c>
      <c r="C781" s="111"/>
      <c r="D781" s="101">
        <v>0</v>
      </c>
      <c r="E781" s="102">
        <f t="shared" si="35"/>
        <v>0</v>
      </c>
      <c r="F781" s="103">
        <f t="shared" si="34"/>
        <v>0</v>
      </c>
      <c r="G781" s="104">
        <v>0</v>
      </c>
      <c r="IL781" s="50"/>
      <c r="IM781" s="50"/>
      <c r="IN781" s="50"/>
      <c r="IO781" s="50"/>
      <c r="IP781" s="50"/>
    </row>
    <row r="782" s="83" customFormat="1" ht="15" customHeight="1" spans="1:250">
      <c r="A782" s="105">
        <v>2110499</v>
      </c>
      <c r="B782" s="107" t="s">
        <v>642</v>
      </c>
      <c r="C782" s="111"/>
      <c r="D782" s="101">
        <v>0</v>
      </c>
      <c r="E782" s="102">
        <f t="shared" si="35"/>
        <v>0</v>
      </c>
      <c r="F782" s="103">
        <f t="shared" si="34"/>
        <v>0</v>
      </c>
      <c r="G782" s="104">
        <v>0</v>
      </c>
      <c r="IL782" s="50"/>
      <c r="IM782" s="50"/>
      <c r="IN782" s="50"/>
      <c r="IO782" s="50"/>
      <c r="IP782" s="50"/>
    </row>
    <row r="783" s="83" customFormat="1" ht="15" customHeight="1" spans="1:250">
      <c r="A783" s="105">
        <v>21105</v>
      </c>
      <c r="B783" s="106" t="s">
        <v>643</v>
      </c>
      <c r="C783" s="110">
        <f>SUM(C784:C789)</f>
        <v>0</v>
      </c>
      <c r="D783" s="101">
        <v>0</v>
      </c>
      <c r="E783" s="102">
        <f t="shared" si="35"/>
        <v>0</v>
      </c>
      <c r="F783" s="103">
        <f t="shared" si="34"/>
        <v>0</v>
      </c>
      <c r="G783" s="104">
        <v>0</v>
      </c>
      <c r="IL783" s="50"/>
      <c r="IM783" s="50"/>
      <c r="IN783" s="50"/>
      <c r="IO783" s="50"/>
      <c r="IP783" s="50"/>
    </row>
    <row r="784" s="83" customFormat="1" ht="15" customHeight="1" spans="1:250">
      <c r="A784" s="105">
        <v>2110501</v>
      </c>
      <c r="B784" s="107" t="s">
        <v>644</v>
      </c>
      <c r="C784" s="111"/>
      <c r="D784" s="101">
        <v>0</v>
      </c>
      <c r="E784" s="102">
        <f t="shared" si="35"/>
        <v>0</v>
      </c>
      <c r="F784" s="103">
        <f t="shared" si="34"/>
        <v>0</v>
      </c>
      <c r="G784" s="104">
        <v>0</v>
      </c>
      <c r="IL784" s="50"/>
      <c r="IM784" s="50"/>
      <c r="IN784" s="50"/>
      <c r="IO784" s="50"/>
      <c r="IP784" s="50"/>
    </row>
    <row r="785" s="83" customFormat="1" ht="15" customHeight="1" spans="1:250">
      <c r="A785" s="105">
        <v>2110502</v>
      </c>
      <c r="B785" s="107" t="s">
        <v>645</v>
      </c>
      <c r="C785" s="111"/>
      <c r="D785" s="101">
        <v>0</v>
      </c>
      <c r="E785" s="102">
        <f t="shared" si="35"/>
        <v>0</v>
      </c>
      <c r="F785" s="103">
        <f t="shared" si="34"/>
        <v>0</v>
      </c>
      <c r="G785" s="104">
        <v>0</v>
      </c>
      <c r="IL785" s="50"/>
      <c r="IM785" s="50"/>
      <c r="IN785" s="50"/>
      <c r="IO785" s="50"/>
      <c r="IP785" s="50"/>
    </row>
    <row r="786" s="83" customFormat="1" ht="15" customHeight="1" spans="1:250">
      <c r="A786" s="105">
        <v>2110503</v>
      </c>
      <c r="B786" s="107" t="s">
        <v>646</v>
      </c>
      <c r="C786" s="111"/>
      <c r="D786" s="101">
        <v>0</v>
      </c>
      <c r="E786" s="102">
        <f t="shared" si="35"/>
        <v>0</v>
      </c>
      <c r="F786" s="103">
        <f t="shared" si="34"/>
        <v>0</v>
      </c>
      <c r="G786" s="104">
        <v>0</v>
      </c>
      <c r="IL786" s="50"/>
      <c r="IM786" s="50"/>
      <c r="IN786" s="50"/>
      <c r="IO786" s="50"/>
      <c r="IP786" s="50"/>
    </row>
    <row r="787" s="83" customFormat="1" ht="15" customHeight="1" spans="1:250">
      <c r="A787" s="105">
        <v>2110506</v>
      </c>
      <c r="B787" s="107" t="s">
        <v>647</v>
      </c>
      <c r="C787" s="111"/>
      <c r="D787" s="101">
        <v>0</v>
      </c>
      <c r="E787" s="102">
        <f t="shared" si="35"/>
        <v>0</v>
      </c>
      <c r="F787" s="103">
        <f t="shared" si="34"/>
        <v>0</v>
      </c>
      <c r="G787" s="104">
        <v>0</v>
      </c>
      <c r="IL787" s="50"/>
      <c r="IM787" s="50"/>
      <c r="IN787" s="50"/>
      <c r="IO787" s="50"/>
      <c r="IP787" s="50"/>
    </row>
    <row r="788" s="83" customFormat="1" ht="15" customHeight="1" spans="1:250">
      <c r="A788" s="105" t="s">
        <v>648</v>
      </c>
      <c r="B788" s="107" t="s">
        <v>649</v>
      </c>
      <c r="C788" s="111"/>
      <c r="D788" s="101">
        <v>0</v>
      </c>
      <c r="E788" s="102">
        <f t="shared" si="35"/>
        <v>0</v>
      </c>
      <c r="F788" s="103">
        <f t="shared" si="34"/>
        <v>0</v>
      </c>
      <c r="G788" s="104">
        <v>0</v>
      </c>
      <c r="IL788" s="50"/>
      <c r="IM788" s="50"/>
      <c r="IN788" s="50"/>
      <c r="IO788" s="50"/>
      <c r="IP788" s="50"/>
    </row>
    <row r="789" s="83" customFormat="1" ht="15" customHeight="1" spans="1:250">
      <c r="A789" s="105">
        <v>2110599</v>
      </c>
      <c r="B789" s="107" t="s">
        <v>650</v>
      </c>
      <c r="C789" s="111"/>
      <c r="D789" s="101">
        <v>0</v>
      </c>
      <c r="E789" s="102">
        <f t="shared" si="35"/>
        <v>0</v>
      </c>
      <c r="F789" s="103">
        <f t="shared" si="34"/>
        <v>0</v>
      </c>
      <c r="G789" s="104">
        <v>0</v>
      </c>
      <c r="IL789" s="50"/>
      <c r="IM789" s="50"/>
      <c r="IN789" s="50"/>
      <c r="IO789" s="50"/>
      <c r="IP789" s="50"/>
    </row>
    <row r="790" s="83" customFormat="1" ht="15" customHeight="1" spans="1:250">
      <c r="A790" s="105">
        <v>21106</v>
      </c>
      <c r="B790" s="106" t="s">
        <v>651</v>
      </c>
      <c r="C790" s="110">
        <f>SUM(C791:C795)</f>
        <v>0</v>
      </c>
      <c r="D790" s="101">
        <v>0</v>
      </c>
      <c r="E790" s="102">
        <f t="shared" si="35"/>
        <v>0</v>
      </c>
      <c r="F790" s="103">
        <f t="shared" si="34"/>
        <v>0</v>
      </c>
      <c r="G790" s="104">
        <v>0</v>
      </c>
      <c r="IL790" s="50"/>
      <c r="IM790" s="50"/>
      <c r="IN790" s="50"/>
      <c r="IO790" s="50"/>
      <c r="IP790" s="50"/>
    </row>
    <row r="791" s="83" customFormat="1" ht="15" customHeight="1" spans="1:250">
      <c r="A791" s="105">
        <v>2110602</v>
      </c>
      <c r="B791" s="107" t="s">
        <v>652</v>
      </c>
      <c r="C791" s="111"/>
      <c r="D791" s="101">
        <v>0</v>
      </c>
      <c r="E791" s="102">
        <f t="shared" si="35"/>
        <v>0</v>
      </c>
      <c r="F791" s="103">
        <f t="shared" si="34"/>
        <v>0</v>
      </c>
      <c r="G791" s="104">
        <v>0</v>
      </c>
      <c r="IL791" s="50"/>
      <c r="IM791" s="50"/>
      <c r="IN791" s="50"/>
      <c r="IO791" s="50"/>
      <c r="IP791" s="50"/>
    </row>
    <row r="792" s="83" customFormat="1" ht="15" customHeight="1" spans="1:250">
      <c r="A792" s="105">
        <v>2110603</v>
      </c>
      <c r="B792" s="107" t="s">
        <v>653</v>
      </c>
      <c r="C792" s="111"/>
      <c r="D792" s="101">
        <v>0</v>
      </c>
      <c r="E792" s="102">
        <f t="shared" si="35"/>
        <v>0</v>
      </c>
      <c r="F792" s="103">
        <f t="shared" si="34"/>
        <v>0</v>
      </c>
      <c r="G792" s="104">
        <v>0</v>
      </c>
      <c r="IL792" s="50"/>
      <c r="IM792" s="50"/>
      <c r="IN792" s="50"/>
      <c r="IO792" s="50"/>
      <c r="IP792" s="50"/>
    </row>
    <row r="793" s="83" customFormat="1" ht="15" customHeight="1" spans="1:250">
      <c r="A793" s="105">
        <v>2110604</v>
      </c>
      <c r="B793" s="107" t="s">
        <v>654</v>
      </c>
      <c r="C793" s="111"/>
      <c r="D793" s="101">
        <v>0</v>
      </c>
      <c r="E793" s="102">
        <f t="shared" si="35"/>
        <v>0</v>
      </c>
      <c r="F793" s="103">
        <f t="shared" si="34"/>
        <v>0</v>
      </c>
      <c r="G793" s="104">
        <v>0</v>
      </c>
      <c r="IL793" s="50"/>
      <c r="IM793" s="50"/>
      <c r="IN793" s="50"/>
      <c r="IO793" s="50"/>
      <c r="IP793" s="50"/>
    </row>
    <row r="794" s="83" customFormat="1" ht="15" customHeight="1" spans="1:250">
      <c r="A794" s="105">
        <v>2110605</v>
      </c>
      <c r="B794" s="107" t="s">
        <v>655</v>
      </c>
      <c r="C794" s="111"/>
      <c r="D794" s="101">
        <v>0</v>
      </c>
      <c r="E794" s="102">
        <f t="shared" si="35"/>
        <v>0</v>
      </c>
      <c r="F794" s="103">
        <f t="shared" si="34"/>
        <v>0</v>
      </c>
      <c r="G794" s="104">
        <v>0</v>
      </c>
      <c r="IL794" s="50"/>
      <c r="IM794" s="50"/>
      <c r="IN794" s="50"/>
      <c r="IO794" s="50"/>
      <c r="IP794" s="50"/>
    </row>
    <row r="795" s="83" customFormat="1" ht="15" customHeight="1" spans="1:250">
      <c r="A795" s="105">
        <v>2110699</v>
      </c>
      <c r="B795" s="107" t="s">
        <v>656</v>
      </c>
      <c r="C795" s="111"/>
      <c r="D795" s="101">
        <v>0</v>
      </c>
      <c r="E795" s="102">
        <f t="shared" si="35"/>
        <v>0</v>
      </c>
      <c r="F795" s="103">
        <f t="shared" si="34"/>
        <v>0</v>
      </c>
      <c r="G795" s="104">
        <v>0</v>
      </c>
      <c r="IL795" s="50"/>
      <c r="IM795" s="50"/>
      <c r="IN795" s="50"/>
      <c r="IO795" s="50"/>
      <c r="IP795" s="50"/>
    </row>
    <row r="796" s="83" customFormat="1" ht="15" customHeight="1" spans="1:250">
      <c r="A796" s="105">
        <v>21107</v>
      </c>
      <c r="B796" s="106" t="s">
        <v>657</v>
      </c>
      <c r="C796" s="110">
        <f>SUM(C797:C798)</f>
        <v>0</v>
      </c>
      <c r="D796" s="101">
        <v>0</v>
      </c>
      <c r="E796" s="102">
        <f t="shared" si="35"/>
        <v>0</v>
      </c>
      <c r="F796" s="103">
        <f t="shared" si="34"/>
        <v>0</v>
      </c>
      <c r="G796" s="104">
        <v>0</v>
      </c>
      <c r="IL796" s="50"/>
      <c r="IM796" s="50"/>
      <c r="IN796" s="50"/>
      <c r="IO796" s="50"/>
      <c r="IP796" s="50"/>
    </row>
    <row r="797" s="83" customFormat="1" ht="15" customHeight="1" spans="1:250">
      <c r="A797" s="105">
        <v>2110704</v>
      </c>
      <c r="B797" s="107" t="s">
        <v>658</v>
      </c>
      <c r="C797" s="111"/>
      <c r="D797" s="101">
        <v>0</v>
      </c>
      <c r="E797" s="102">
        <f t="shared" si="35"/>
        <v>0</v>
      </c>
      <c r="F797" s="103">
        <f t="shared" si="34"/>
        <v>0</v>
      </c>
      <c r="G797" s="104">
        <v>0</v>
      </c>
      <c r="IL797" s="50"/>
      <c r="IM797" s="50"/>
      <c r="IN797" s="50"/>
      <c r="IO797" s="50"/>
      <c r="IP797" s="50"/>
    </row>
    <row r="798" s="83" customFormat="1" ht="15" customHeight="1" spans="1:250">
      <c r="A798" s="105">
        <v>2110799</v>
      </c>
      <c r="B798" s="107" t="s">
        <v>659</v>
      </c>
      <c r="C798" s="111"/>
      <c r="D798" s="101">
        <v>0</v>
      </c>
      <c r="E798" s="102">
        <f t="shared" si="35"/>
        <v>0</v>
      </c>
      <c r="F798" s="103">
        <f t="shared" si="34"/>
        <v>0</v>
      </c>
      <c r="G798" s="104">
        <v>0</v>
      </c>
      <c r="IL798" s="50"/>
      <c r="IM798" s="50"/>
      <c r="IN798" s="50"/>
      <c r="IO798" s="50"/>
      <c r="IP798" s="50"/>
    </row>
    <row r="799" s="83" customFormat="1" ht="15" customHeight="1" spans="1:250">
      <c r="A799" s="105">
        <v>21108</v>
      </c>
      <c r="B799" s="106" t="s">
        <v>660</v>
      </c>
      <c r="C799" s="110">
        <f>SUM(C800:C801)</f>
        <v>0</v>
      </c>
      <c r="D799" s="101">
        <v>0</v>
      </c>
      <c r="E799" s="102">
        <f t="shared" si="35"/>
        <v>0</v>
      </c>
      <c r="F799" s="103">
        <f t="shared" si="34"/>
        <v>0</v>
      </c>
      <c r="G799" s="104">
        <v>0</v>
      </c>
      <c r="IL799" s="50"/>
      <c r="IM799" s="50"/>
      <c r="IN799" s="50"/>
      <c r="IO799" s="50"/>
      <c r="IP799" s="50"/>
    </row>
    <row r="800" s="83" customFormat="1" ht="15" customHeight="1" spans="1:250">
      <c r="A800" s="105">
        <v>2110804</v>
      </c>
      <c r="B800" s="107" t="s">
        <v>661</v>
      </c>
      <c r="C800" s="111"/>
      <c r="D800" s="101">
        <v>0</v>
      </c>
      <c r="E800" s="102">
        <f t="shared" si="35"/>
        <v>0</v>
      </c>
      <c r="F800" s="103">
        <f t="shared" si="34"/>
        <v>0</v>
      </c>
      <c r="G800" s="104">
        <v>0</v>
      </c>
      <c r="IL800" s="50"/>
      <c r="IM800" s="50"/>
      <c r="IN800" s="50"/>
      <c r="IO800" s="50"/>
      <c r="IP800" s="50"/>
    </row>
    <row r="801" s="83" customFormat="1" ht="15" customHeight="1" spans="1:250">
      <c r="A801" s="105">
        <v>2110899</v>
      </c>
      <c r="B801" s="107" t="s">
        <v>662</v>
      </c>
      <c r="C801" s="111"/>
      <c r="D801" s="101">
        <v>0</v>
      </c>
      <c r="E801" s="102">
        <f t="shared" si="35"/>
        <v>0</v>
      </c>
      <c r="F801" s="103">
        <f t="shared" si="34"/>
        <v>0</v>
      </c>
      <c r="G801" s="104">
        <v>0</v>
      </c>
      <c r="IL801" s="50"/>
      <c r="IM801" s="50"/>
      <c r="IN801" s="50"/>
      <c r="IO801" s="50"/>
      <c r="IP801" s="50"/>
    </row>
    <row r="802" s="83" customFormat="1" ht="15" customHeight="1" spans="1:250">
      <c r="A802" s="105">
        <v>21109</v>
      </c>
      <c r="B802" s="106" t="s">
        <v>663</v>
      </c>
      <c r="C802" s="110">
        <f>C803</f>
        <v>0</v>
      </c>
      <c r="D802" s="101">
        <v>0</v>
      </c>
      <c r="E802" s="102">
        <f t="shared" si="35"/>
        <v>0</v>
      </c>
      <c r="F802" s="103">
        <f t="shared" si="34"/>
        <v>0</v>
      </c>
      <c r="G802" s="104">
        <v>0</v>
      </c>
      <c r="IL802" s="50"/>
      <c r="IM802" s="50"/>
      <c r="IN802" s="50"/>
      <c r="IO802" s="50"/>
      <c r="IP802" s="50"/>
    </row>
    <row r="803" s="83" customFormat="1" ht="15" customHeight="1" spans="1:250">
      <c r="A803" s="105">
        <v>2110901</v>
      </c>
      <c r="B803" s="107" t="s">
        <v>664</v>
      </c>
      <c r="C803" s="111"/>
      <c r="D803" s="101">
        <v>0</v>
      </c>
      <c r="E803" s="102">
        <f t="shared" si="35"/>
        <v>0</v>
      </c>
      <c r="F803" s="103">
        <f t="shared" si="34"/>
        <v>0</v>
      </c>
      <c r="G803" s="104">
        <v>0</v>
      </c>
      <c r="IL803" s="50"/>
      <c r="IM803" s="50"/>
      <c r="IN803" s="50"/>
      <c r="IO803" s="50"/>
      <c r="IP803" s="50"/>
    </row>
    <row r="804" s="83" customFormat="1" ht="15" customHeight="1" spans="1:250">
      <c r="A804" s="105">
        <v>21110</v>
      </c>
      <c r="B804" s="106" t="s">
        <v>665</v>
      </c>
      <c r="C804" s="110">
        <f>C805</f>
        <v>0</v>
      </c>
      <c r="D804" s="101">
        <v>0</v>
      </c>
      <c r="E804" s="102">
        <f t="shared" si="35"/>
        <v>0</v>
      </c>
      <c r="F804" s="103">
        <f t="shared" si="34"/>
        <v>0</v>
      </c>
      <c r="G804" s="104">
        <v>0</v>
      </c>
      <c r="IL804" s="50"/>
      <c r="IM804" s="50"/>
      <c r="IN804" s="50"/>
      <c r="IO804" s="50"/>
      <c r="IP804" s="50"/>
    </row>
    <row r="805" s="83" customFormat="1" ht="15" customHeight="1" spans="1:250">
      <c r="A805" s="105">
        <v>2111001</v>
      </c>
      <c r="B805" s="107" t="s">
        <v>666</v>
      </c>
      <c r="C805" s="111"/>
      <c r="D805" s="101">
        <v>0</v>
      </c>
      <c r="E805" s="102">
        <f t="shared" si="35"/>
        <v>0</v>
      </c>
      <c r="F805" s="103">
        <f t="shared" si="34"/>
        <v>0</v>
      </c>
      <c r="G805" s="104">
        <v>0</v>
      </c>
      <c r="IL805" s="50"/>
      <c r="IM805" s="50"/>
      <c r="IN805" s="50"/>
      <c r="IO805" s="50"/>
      <c r="IP805" s="50"/>
    </row>
    <row r="806" s="83" customFormat="1" ht="15" customHeight="1" spans="1:250">
      <c r="A806" s="105">
        <v>21111</v>
      </c>
      <c r="B806" s="106" t="s">
        <v>667</v>
      </c>
      <c r="C806" s="110">
        <f>SUM(C807:C811)</f>
        <v>0</v>
      </c>
      <c r="D806" s="101">
        <v>0</v>
      </c>
      <c r="E806" s="102">
        <f t="shared" si="35"/>
        <v>0</v>
      </c>
      <c r="F806" s="103">
        <f t="shared" si="34"/>
        <v>0</v>
      </c>
      <c r="G806" s="104">
        <v>0</v>
      </c>
      <c r="IL806" s="50"/>
      <c r="IM806" s="50"/>
      <c r="IN806" s="50"/>
      <c r="IO806" s="50"/>
      <c r="IP806" s="50"/>
    </row>
    <row r="807" s="83" customFormat="1" ht="15" customHeight="1" spans="1:250">
      <c r="A807" s="105">
        <v>2111101</v>
      </c>
      <c r="B807" s="107" t="s">
        <v>668</v>
      </c>
      <c r="C807" s="111"/>
      <c r="D807" s="101">
        <v>0</v>
      </c>
      <c r="E807" s="102">
        <f t="shared" si="35"/>
        <v>0</v>
      </c>
      <c r="F807" s="103">
        <f t="shared" si="34"/>
        <v>0</v>
      </c>
      <c r="G807" s="104">
        <v>0</v>
      </c>
      <c r="IL807" s="50"/>
      <c r="IM807" s="50"/>
      <c r="IN807" s="50"/>
      <c r="IO807" s="50"/>
      <c r="IP807" s="50"/>
    </row>
    <row r="808" s="83" customFormat="1" ht="15" customHeight="1" spans="1:250">
      <c r="A808" s="105">
        <v>2111102</v>
      </c>
      <c r="B808" s="107" t="s">
        <v>669</v>
      </c>
      <c r="C808" s="111"/>
      <c r="D808" s="101">
        <v>0</v>
      </c>
      <c r="E808" s="102">
        <f t="shared" si="35"/>
        <v>0</v>
      </c>
      <c r="F808" s="103">
        <f t="shared" ref="F808:F871" si="36">IF(C808=0,,E808/C808*100)</f>
        <v>0</v>
      </c>
      <c r="G808" s="104">
        <v>0</v>
      </c>
      <c r="IL808" s="50"/>
      <c r="IM808" s="50"/>
      <c r="IN808" s="50"/>
      <c r="IO808" s="50"/>
      <c r="IP808" s="50"/>
    </row>
    <row r="809" s="83" customFormat="1" ht="15" customHeight="1" spans="1:250">
      <c r="A809" s="105">
        <v>2111103</v>
      </c>
      <c r="B809" s="107" t="s">
        <v>670</v>
      </c>
      <c r="C809" s="111"/>
      <c r="D809" s="101">
        <v>0</v>
      </c>
      <c r="E809" s="102">
        <f t="shared" si="35"/>
        <v>0</v>
      </c>
      <c r="F809" s="103">
        <f t="shared" si="36"/>
        <v>0</v>
      </c>
      <c r="G809" s="104">
        <v>0</v>
      </c>
      <c r="IL809" s="50"/>
      <c r="IM809" s="50"/>
      <c r="IN809" s="50"/>
      <c r="IO809" s="50"/>
      <c r="IP809" s="50"/>
    </row>
    <row r="810" s="83" customFormat="1" ht="15" customHeight="1" spans="1:250">
      <c r="A810" s="105">
        <v>2111104</v>
      </c>
      <c r="B810" s="107" t="s">
        <v>671</v>
      </c>
      <c r="C810" s="111"/>
      <c r="D810" s="101">
        <v>0</v>
      </c>
      <c r="E810" s="102">
        <f t="shared" si="35"/>
        <v>0</v>
      </c>
      <c r="F810" s="103">
        <f t="shared" si="36"/>
        <v>0</v>
      </c>
      <c r="G810" s="104">
        <v>0</v>
      </c>
      <c r="IL810" s="50"/>
      <c r="IM810" s="50"/>
      <c r="IN810" s="50"/>
      <c r="IO810" s="50"/>
      <c r="IP810" s="50"/>
    </row>
    <row r="811" s="83" customFormat="1" ht="15" customHeight="1" spans="1:250">
      <c r="A811" s="105">
        <v>2111199</v>
      </c>
      <c r="B811" s="107" t="s">
        <v>672</v>
      </c>
      <c r="C811" s="111"/>
      <c r="D811" s="101">
        <v>0</v>
      </c>
      <c r="E811" s="102">
        <f t="shared" si="35"/>
        <v>0</v>
      </c>
      <c r="F811" s="103">
        <f t="shared" si="36"/>
        <v>0</v>
      </c>
      <c r="G811" s="104">
        <v>0</v>
      </c>
      <c r="IL811" s="50"/>
      <c r="IM811" s="50"/>
      <c r="IN811" s="50"/>
      <c r="IO811" s="50"/>
      <c r="IP811" s="50"/>
    </row>
    <row r="812" s="83" customFormat="1" ht="15" customHeight="1" spans="1:250">
      <c r="A812" s="105">
        <v>21112</v>
      </c>
      <c r="B812" s="106" t="s">
        <v>673</v>
      </c>
      <c r="C812" s="111">
        <f>C813</f>
        <v>0</v>
      </c>
      <c r="D812" s="101">
        <v>0</v>
      </c>
      <c r="E812" s="102">
        <f t="shared" si="35"/>
        <v>0</v>
      </c>
      <c r="F812" s="103">
        <f t="shared" si="36"/>
        <v>0</v>
      </c>
      <c r="G812" s="104">
        <v>0</v>
      </c>
      <c r="IL812" s="50"/>
      <c r="IM812" s="50"/>
      <c r="IN812" s="50"/>
      <c r="IO812" s="50"/>
      <c r="IP812" s="50"/>
    </row>
    <row r="813" s="83" customFormat="1" ht="15" customHeight="1" spans="1:250">
      <c r="A813" s="105">
        <v>2111201</v>
      </c>
      <c r="B813" s="107" t="s">
        <v>674</v>
      </c>
      <c r="C813" s="111"/>
      <c r="D813" s="101">
        <v>0</v>
      </c>
      <c r="E813" s="102">
        <f t="shared" si="35"/>
        <v>0</v>
      </c>
      <c r="F813" s="103">
        <f t="shared" si="36"/>
        <v>0</v>
      </c>
      <c r="G813" s="104">
        <v>0</v>
      </c>
      <c r="IL813" s="50"/>
      <c r="IM813" s="50"/>
      <c r="IN813" s="50"/>
      <c r="IO813" s="50"/>
      <c r="IP813" s="50"/>
    </row>
    <row r="814" s="83" customFormat="1" ht="15" customHeight="1" spans="1:250">
      <c r="A814" s="105">
        <v>21113</v>
      </c>
      <c r="B814" s="106" t="s">
        <v>675</v>
      </c>
      <c r="C814" s="110">
        <f>C815</f>
        <v>0</v>
      </c>
      <c r="D814" s="101">
        <v>0</v>
      </c>
      <c r="E814" s="102">
        <f t="shared" si="35"/>
        <v>0</v>
      </c>
      <c r="F814" s="103">
        <f t="shared" si="36"/>
        <v>0</v>
      </c>
      <c r="G814" s="104">
        <v>0</v>
      </c>
      <c r="IL814" s="50"/>
      <c r="IM814" s="50"/>
      <c r="IN814" s="50"/>
      <c r="IO814" s="50"/>
      <c r="IP814" s="50"/>
    </row>
    <row r="815" s="83" customFormat="1" ht="15" customHeight="1" spans="1:250">
      <c r="A815" s="105">
        <v>2111301</v>
      </c>
      <c r="B815" s="107" t="s">
        <v>676</v>
      </c>
      <c r="C815" s="111"/>
      <c r="D815" s="101">
        <v>0</v>
      </c>
      <c r="E815" s="102">
        <f t="shared" si="35"/>
        <v>0</v>
      </c>
      <c r="F815" s="103">
        <f t="shared" si="36"/>
        <v>0</v>
      </c>
      <c r="G815" s="104">
        <v>0</v>
      </c>
      <c r="IL815" s="50"/>
      <c r="IM815" s="50"/>
      <c r="IN815" s="50"/>
      <c r="IO815" s="50"/>
      <c r="IP815" s="50"/>
    </row>
    <row r="816" s="83" customFormat="1" ht="15" customHeight="1" spans="1:250">
      <c r="A816" s="105">
        <v>21114</v>
      </c>
      <c r="B816" s="106" t="s">
        <v>677</v>
      </c>
      <c r="C816" s="110">
        <f>SUM(C817:C830)</f>
        <v>0</v>
      </c>
      <c r="D816" s="101">
        <v>0</v>
      </c>
      <c r="E816" s="102">
        <f t="shared" si="35"/>
        <v>0</v>
      </c>
      <c r="F816" s="103">
        <f t="shared" si="36"/>
        <v>0</v>
      </c>
      <c r="G816" s="104">
        <v>0</v>
      </c>
      <c r="IL816" s="50"/>
      <c r="IM816" s="50"/>
      <c r="IN816" s="50"/>
      <c r="IO816" s="50"/>
      <c r="IP816" s="50"/>
    </row>
    <row r="817" s="83" customFormat="1" ht="15" customHeight="1" spans="1:250">
      <c r="A817" s="105">
        <v>2111401</v>
      </c>
      <c r="B817" s="107" t="s">
        <v>63</v>
      </c>
      <c r="C817" s="111"/>
      <c r="D817" s="101">
        <v>0</v>
      </c>
      <c r="E817" s="102">
        <f t="shared" si="35"/>
        <v>0</v>
      </c>
      <c r="F817" s="103">
        <f t="shared" si="36"/>
        <v>0</v>
      </c>
      <c r="G817" s="104">
        <v>0</v>
      </c>
      <c r="IL817" s="50"/>
      <c r="IM817" s="50"/>
      <c r="IN817" s="50"/>
      <c r="IO817" s="50"/>
      <c r="IP817" s="50"/>
    </row>
    <row r="818" s="83" customFormat="1" ht="15" customHeight="1" spans="1:250">
      <c r="A818" s="105">
        <v>2111402</v>
      </c>
      <c r="B818" s="107" t="s">
        <v>64</v>
      </c>
      <c r="C818" s="111"/>
      <c r="D818" s="101">
        <v>0</v>
      </c>
      <c r="E818" s="102">
        <f t="shared" si="35"/>
        <v>0</v>
      </c>
      <c r="F818" s="103">
        <f t="shared" si="36"/>
        <v>0</v>
      </c>
      <c r="G818" s="104">
        <v>0</v>
      </c>
      <c r="IL818" s="50"/>
      <c r="IM818" s="50"/>
      <c r="IN818" s="50"/>
      <c r="IO818" s="50"/>
      <c r="IP818" s="50"/>
    </row>
    <row r="819" s="83" customFormat="1" ht="15" customHeight="1" spans="1:250">
      <c r="A819" s="105">
        <v>2111403</v>
      </c>
      <c r="B819" s="107" t="s">
        <v>65</v>
      </c>
      <c r="C819" s="111"/>
      <c r="D819" s="101">
        <v>0</v>
      </c>
      <c r="E819" s="102">
        <f t="shared" si="35"/>
        <v>0</v>
      </c>
      <c r="F819" s="103">
        <f t="shared" si="36"/>
        <v>0</v>
      </c>
      <c r="G819" s="104">
        <v>0</v>
      </c>
      <c r="IL819" s="50"/>
      <c r="IM819" s="50"/>
      <c r="IN819" s="50"/>
      <c r="IO819" s="50"/>
      <c r="IP819" s="50"/>
    </row>
    <row r="820" s="83" customFormat="1" ht="15" customHeight="1" spans="1:250">
      <c r="A820" s="105">
        <v>2111404</v>
      </c>
      <c r="B820" s="107" t="s">
        <v>678</v>
      </c>
      <c r="C820" s="111"/>
      <c r="D820" s="101">
        <v>0</v>
      </c>
      <c r="E820" s="102">
        <f t="shared" si="35"/>
        <v>0</v>
      </c>
      <c r="F820" s="103">
        <f t="shared" si="36"/>
        <v>0</v>
      </c>
      <c r="G820" s="104">
        <v>0</v>
      </c>
      <c r="IL820" s="50"/>
      <c r="IM820" s="50"/>
      <c r="IN820" s="50"/>
      <c r="IO820" s="50"/>
      <c r="IP820" s="50"/>
    </row>
    <row r="821" s="83" customFormat="1" ht="15" customHeight="1" spans="1:250">
      <c r="A821" s="105">
        <v>2111405</v>
      </c>
      <c r="B821" s="107" t="s">
        <v>679</v>
      </c>
      <c r="C821" s="111"/>
      <c r="D821" s="101">
        <v>0</v>
      </c>
      <c r="E821" s="102">
        <f t="shared" si="35"/>
        <v>0</v>
      </c>
      <c r="F821" s="103">
        <f t="shared" si="36"/>
        <v>0</v>
      </c>
      <c r="G821" s="104">
        <v>0</v>
      </c>
      <c r="IL821" s="50"/>
      <c r="IM821" s="50"/>
      <c r="IN821" s="50"/>
      <c r="IO821" s="50"/>
      <c r="IP821" s="50"/>
    </row>
    <row r="822" s="83" customFormat="1" ht="15" customHeight="1" spans="1:250">
      <c r="A822" s="105">
        <v>2111406</v>
      </c>
      <c r="B822" s="107" t="s">
        <v>680</v>
      </c>
      <c r="C822" s="111"/>
      <c r="D822" s="101">
        <v>0</v>
      </c>
      <c r="E822" s="102">
        <f t="shared" si="35"/>
        <v>0</v>
      </c>
      <c r="F822" s="103">
        <f t="shared" si="36"/>
        <v>0</v>
      </c>
      <c r="G822" s="104">
        <v>0</v>
      </c>
      <c r="IL822" s="50"/>
      <c r="IM822" s="50"/>
      <c r="IN822" s="50"/>
      <c r="IO822" s="50"/>
      <c r="IP822" s="50"/>
    </row>
    <row r="823" s="83" customFormat="1" ht="15" customHeight="1" spans="1:250">
      <c r="A823" s="105">
        <v>2111407</v>
      </c>
      <c r="B823" s="107" t="s">
        <v>681</v>
      </c>
      <c r="C823" s="111"/>
      <c r="D823" s="101">
        <v>0</v>
      </c>
      <c r="E823" s="102">
        <f t="shared" si="35"/>
        <v>0</v>
      </c>
      <c r="F823" s="103">
        <f t="shared" si="36"/>
        <v>0</v>
      </c>
      <c r="G823" s="104">
        <v>0</v>
      </c>
      <c r="IL823" s="50"/>
      <c r="IM823" s="50"/>
      <c r="IN823" s="50"/>
      <c r="IO823" s="50"/>
      <c r="IP823" s="50"/>
    </row>
    <row r="824" s="83" customFormat="1" ht="15" customHeight="1" spans="1:250">
      <c r="A824" s="105">
        <v>2111408</v>
      </c>
      <c r="B824" s="107" t="s">
        <v>682</v>
      </c>
      <c r="C824" s="111"/>
      <c r="D824" s="101">
        <v>0</v>
      </c>
      <c r="E824" s="102">
        <f t="shared" si="35"/>
        <v>0</v>
      </c>
      <c r="F824" s="103">
        <f t="shared" si="36"/>
        <v>0</v>
      </c>
      <c r="G824" s="104">
        <v>0</v>
      </c>
      <c r="IL824" s="50"/>
      <c r="IM824" s="50"/>
      <c r="IN824" s="50"/>
      <c r="IO824" s="50"/>
      <c r="IP824" s="50"/>
    </row>
    <row r="825" s="83" customFormat="1" ht="15" customHeight="1" spans="1:250">
      <c r="A825" s="105">
        <v>2111409</v>
      </c>
      <c r="B825" s="107" t="s">
        <v>683</v>
      </c>
      <c r="C825" s="111"/>
      <c r="D825" s="101">
        <v>0</v>
      </c>
      <c r="E825" s="102">
        <f t="shared" si="35"/>
        <v>0</v>
      </c>
      <c r="F825" s="103">
        <f t="shared" si="36"/>
        <v>0</v>
      </c>
      <c r="G825" s="104">
        <v>0</v>
      </c>
      <c r="IL825" s="50"/>
      <c r="IM825" s="50"/>
      <c r="IN825" s="50"/>
      <c r="IO825" s="50"/>
      <c r="IP825" s="50"/>
    </row>
    <row r="826" s="83" customFormat="1" ht="15" customHeight="1" spans="1:250">
      <c r="A826" s="105">
        <v>2111410</v>
      </c>
      <c r="B826" s="107" t="s">
        <v>684</v>
      </c>
      <c r="C826" s="111"/>
      <c r="D826" s="101">
        <v>0</v>
      </c>
      <c r="E826" s="102">
        <f t="shared" si="35"/>
        <v>0</v>
      </c>
      <c r="F826" s="103">
        <f t="shared" si="36"/>
        <v>0</v>
      </c>
      <c r="G826" s="104">
        <v>0</v>
      </c>
      <c r="IL826" s="50"/>
      <c r="IM826" s="50"/>
      <c r="IN826" s="50"/>
      <c r="IO826" s="50"/>
      <c r="IP826" s="50"/>
    </row>
    <row r="827" s="83" customFormat="1" ht="15" customHeight="1" spans="1:250">
      <c r="A827" s="105">
        <v>2111411</v>
      </c>
      <c r="B827" s="107" t="s">
        <v>105</v>
      </c>
      <c r="C827" s="111"/>
      <c r="D827" s="101">
        <v>0</v>
      </c>
      <c r="E827" s="102">
        <f t="shared" si="35"/>
        <v>0</v>
      </c>
      <c r="F827" s="103">
        <f t="shared" si="36"/>
        <v>0</v>
      </c>
      <c r="G827" s="104">
        <v>0</v>
      </c>
      <c r="IL827" s="50"/>
      <c r="IM827" s="50"/>
      <c r="IN827" s="50"/>
      <c r="IO827" s="50"/>
      <c r="IP827" s="50"/>
    </row>
    <row r="828" s="83" customFormat="1" ht="15" customHeight="1" spans="1:250">
      <c r="A828" s="105">
        <v>2111413</v>
      </c>
      <c r="B828" s="107" t="s">
        <v>685</v>
      </c>
      <c r="C828" s="111"/>
      <c r="D828" s="101">
        <v>0</v>
      </c>
      <c r="E828" s="102">
        <f t="shared" si="35"/>
        <v>0</v>
      </c>
      <c r="F828" s="103">
        <f t="shared" si="36"/>
        <v>0</v>
      </c>
      <c r="G828" s="104">
        <v>0</v>
      </c>
      <c r="IL828" s="50"/>
      <c r="IM828" s="50"/>
      <c r="IN828" s="50"/>
      <c r="IO828" s="50"/>
      <c r="IP828" s="50"/>
    </row>
    <row r="829" s="83" customFormat="1" ht="15" customHeight="1" spans="1:250">
      <c r="A829" s="105">
        <v>2111450</v>
      </c>
      <c r="B829" s="107" t="s">
        <v>72</v>
      </c>
      <c r="C829" s="111"/>
      <c r="D829" s="101">
        <v>0</v>
      </c>
      <c r="E829" s="102">
        <f t="shared" si="35"/>
        <v>0</v>
      </c>
      <c r="F829" s="103">
        <f t="shared" si="36"/>
        <v>0</v>
      </c>
      <c r="G829" s="104">
        <v>0</v>
      </c>
      <c r="IL829" s="50"/>
      <c r="IM829" s="50"/>
      <c r="IN829" s="50"/>
      <c r="IO829" s="50"/>
      <c r="IP829" s="50"/>
    </row>
    <row r="830" s="83" customFormat="1" ht="15" customHeight="1" spans="1:250">
      <c r="A830" s="105">
        <v>2111499</v>
      </c>
      <c r="B830" s="107" t="s">
        <v>686</v>
      </c>
      <c r="C830" s="111"/>
      <c r="D830" s="101">
        <v>0</v>
      </c>
      <c r="E830" s="102">
        <f t="shared" si="35"/>
        <v>0</v>
      </c>
      <c r="F830" s="103">
        <f t="shared" si="36"/>
        <v>0</v>
      </c>
      <c r="G830" s="104">
        <v>0</v>
      </c>
      <c r="IL830" s="50"/>
      <c r="IM830" s="50"/>
      <c r="IN830" s="50"/>
      <c r="IO830" s="50"/>
      <c r="IP830" s="50"/>
    </row>
    <row r="831" s="83" customFormat="1" ht="15" customHeight="1" spans="1:250">
      <c r="A831" s="105">
        <v>21199</v>
      </c>
      <c r="B831" s="106" t="s">
        <v>687</v>
      </c>
      <c r="C831" s="110">
        <f>C832</f>
        <v>0</v>
      </c>
      <c r="D831" s="101">
        <v>0</v>
      </c>
      <c r="E831" s="102">
        <f t="shared" si="35"/>
        <v>0</v>
      </c>
      <c r="F831" s="103">
        <f t="shared" si="36"/>
        <v>0</v>
      </c>
      <c r="G831" s="104">
        <v>0</v>
      </c>
      <c r="IL831" s="50"/>
      <c r="IM831" s="50"/>
      <c r="IN831" s="50"/>
      <c r="IO831" s="50"/>
      <c r="IP831" s="50"/>
    </row>
    <row r="832" s="83" customFormat="1" ht="15" customHeight="1" spans="1:250">
      <c r="A832" s="105">
        <v>2119901</v>
      </c>
      <c r="B832" s="107" t="s">
        <v>688</v>
      </c>
      <c r="C832" s="111"/>
      <c r="D832" s="101">
        <v>0</v>
      </c>
      <c r="E832" s="102">
        <f t="shared" si="35"/>
        <v>0</v>
      </c>
      <c r="F832" s="103">
        <f t="shared" si="36"/>
        <v>0</v>
      </c>
      <c r="G832" s="104">
        <v>0</v>
      </c>
      <c r="IL832" s="50"/>
      <c r="IM832" s="50"/>
      <c r="IN832" s="50"/>
      <c r="IO832" s="50"/>
      <c r="IP832" s="50"/>
    </row>
    <row r="833" s="83" customFormat="1" ht="15" customHeight="1" spans="1:250">
      <c r="A833" s="105">
        <v>212</v>
      </c>
      <c r="B833" s="106" t="s">
        <v>689</v>
      </c>
      <c r="C833" s="110">
        <f>C834+C845+C847+C850+C852+C854</f>
        <v>5178</v>
      </c>
      <c r="D833" s="101">
        <v>6398</v>
      </c>
      <c r="E833" s="102">
        <f t="shared" si="35"/>
        <v>1220</v>
      </c>
      <c r="F833" s="103">
        <f t="shared" si="36"/>
        <v>23.5612205484743</v>
      </c>
      <c r="G833" s="104">
        <v>6398</v>
      </c>
      <c r="IL833" s="50"/>
      <c r="IM833" s="50"/>
      <c r="IN833" s="50"/>
      <c r="IO833" s="50"/>
      <c r="IP833" s="50"/>
    </row>
    <row r="834" s="83" customFormat="1" ht="15" customHeight="1" spans="1:250">
      <c r="A834" s="105">
        <v>21201</v>
      </c>
      <c r="B834" s="106" t="s">
        <v>690</v>
      </c>
      <c r="C834" s="110">
        <f>SUM(C835:C844)</f>
        <v>590</v>
      </c>
      <c r="D834" s="101">
        <v>487</v>
      </c>
      <c r="E834" s="102">
        <f t="shared" si="35"/>
        <v>-103</v>
      </c>
      <c r="F834" s="103">
        <f t="shared" si="36"/>
        <v>-17.4576271186441</v>
      </c>
      <c r="G834" s="104">
        <v>487</v>
      </c>
      <c r="IL834" s="50"/>
      <c r="IM834" s="50"/>
      <c r="IN834" s="50"/>
      <c r="IO834" s="50"/>
      <c r="IP834" s="50"/>
    </row>
    <row r="835" s="83" customFormat="1" ht="15" customHeight="1" spans="1:250">
      <c r="A835" s="105">
        <v>2120101</v>
      </c>
      <c r="B835" s="107" t="s">
        <v>63</v>
      </c>
      <c r="C835" s="111">
        <v>113</v>
      </c>
      <c r="D835" s="101">
        <v>106</v>
      </c>
      <c r="E835" s="102">
        <f t="shared" si="35"/>
        <v>-7</v>
      </c>
      <c r="F835" s="103">
        <f t="shared" si="36"/>
        <v>-6.19469026548673</v>
      </c>
      <c r="G835" s="104">
        <v>106</v>
      </c>
      <c r="IL835" s="50"/>
      <c r="IM835" s="50"/>
      <c r="IN835" s="50"/>
      <c r="IO835" s="50"/>
      <c r="IP835" s="50"/>
    </row>
    <row r="836" s="83" customFormat="1" ht="15" customHeight="1" spans="1:250">
      <c r="A836" s="105">
        <v>2120102</v>
      </c>
      <c r="B836" s="107" t="s">
        <v>64</v>
      </c>
      <c r="C836" s="111"/>
      <c r="D836" s="101">
        <v>0</v>
      </c>
      <c r="E836" s="102">
        <f t="shared" si="35"/>
        <v>0</v>
      </c>
      <c r="F836" s="103">
        <f t="shared" si="36"/>
        <v>0</v>
      </c>
      <c r="G836" s="104">
        <v>0</v>
      </c>
      <c r="IL836" s="50"/>
      <c r="IM836" s="50"/>
      <c r="IN836" s="50"/>
      <c r="IO836" s="50"/>
      <c r="IP836" s="50"/>
    </row>
    <row r="837" s="83" customFormat="1" ht="15" customHeight="1" spans="1:250">
      <c r="A837" s="105">
        <v>2120103</v>
      </c>
      <c r="B837" s="107" t="s">
        <v>65</v>
      </c>
      <c r="C837" s="111"/>
      <c r="D837" s="101">
        <v>0</v>
      </c>
      <c r="E837" s="102">
        <f t="shared" ref="E837:E900" si="37">D837-C837</f>
        <v>0</v>
      </c>
      <c r="F837" s="103">
        <f t="shared" si="36"/>
        <v>0</v>
      </c>
      <c r="G837" s="104">
        <v>0</v>
      </c>
      <c r="IL837" s="50"/>
      <c r="IM837" s="50"/>
      <c r="IN837" s="50"/>
      <c r="IO837" s="50"/>
      <c r="IP837" s="50"/>
    </row>
    <row r="838" s="83" customFormat="1" ht="15" customHeight="1" spans="1:250">
      <c r="A838" s="105">
        <v>2120104</v>
      </c>
      <c r="B838" s="107" t="s">
        <v>691</v>
      </c>
      <c r="C838" s="111">
        <v>244</v>
      </c>
      <c r="D838" s="101">
        <v>329</v>
      </c>
      <c r="E838" s="102">
        <f t="shared" si="37"/>
        <v>85</v>
      </c>
      <c r="F838" s="103">
        <f t="shared" si="36"/>
        <v>34.8360655737705</v>
      </c>
      <c r="G838" s="104">
        <v>329</v>
      </c>
      <c r="IL838" s="50"/>
      <c r="IM838" s="50"/>
      <c r="IN838" s="50"/>
      <c r="IO838" s="50"/>
      <c r="IP838" s="50"/>
    </row>
    <row r="839" s="83" customFormat="1" ht="15" customHeight="1" spans="1:250">
      <c r="A839" s="105">
        <v>2120105</v>
      </c>
      <c r="B839" s="107" t="s">
        <v>692</v>
      </c>
      <c r="C839" s="111"/>
      <c r="D839" s="101">
        <v>0</v>
      </c>
      <c r="E839" s="102">
        <f t="shared" si="37"/>
        <v>0</v>
      </c>
      <c r="F839" s="103">
        <f t="shared" si="36"/>
        <v>0</v>
      </c>
      <c r="G839" s="104">
        <v>0</v>
      </c>
      <c r="IL839" s="50"/>
      <c r="IM839" s="50"/>
      <c r="IN839" s="50"/>
      <c r="IO839" s="50"/>
      <c r="IP839" s="50"/>
    </row>
    <row r="840" s="83" customFormat="1" ht="15" customHeight="1" spans="1:250">
      <c r="A840" s="105">
        <v>2120106</v>
      </c>
      <c r="B840" s="107" t="s">
        <v>693</v>
      </c>
      <c r="C840" s="111">
        <v>54</v>
      </c>
      <c r="D840" s="101">
        <v>52</v>
      </c>
      <c r="E840" s="102">
        <f t="shared" si="37"/>
        <v>-2</v>
      </c>
      <c r="F840" s="103">
        <f t="shared" si="36"/>
        <v>-3.7037037037037</v>
      </c>
      <c r="G840" s="104">
        <v>52</v>
      </c>
      <c r="IL840" s="50"/>
      <c r="IM840" s="50"/>
      <c r="IN840" s="50"/>
      <c r="IO840" s="50"/>
      <c r="IP840" s="50"/>
    </row>
    <row r="841" s="83" customFormat="1" ht="15" customHeight="1" spans="1:250">
      <c r="A841" s="105">
        <v>2120107</v>
      </c>
      <c r="B841" s="107" t="s">
        <v>694</v>
      </c>
      <c r="C841" s="111"/>
      <c r="D841" s="101">
        <v>0</v>
      </c>
      <c r="E841" s="102">
        <f t="shared" si="37"/>
        <v>0</v>
      </c>
      <c r="F841" s="103">
        <f t="shared" si="36"/>
        <v>0</v>
      </c>
      <c r="G841" s="104">
        <v>0</v>
      </c>
      <c r="IL841" s="50"/>
      <c r="IM841" s="50"/>
      <c r="IN841" s="50"/>
      <c r="IO841" s="50"/>
      <c r="IP841" s="50"/>
    </row>
    <row r="842" s="83" customFormat="1" ht="15" customHeight="1" spans="1:250">
      <c r="A842" s="105">
        <v>2120109</v>
      </c>
      <c r="B842" s="107" t="s">
        <v>695</v>
      </c>
      <c r="C842" s="111"/>
      <c r="D842" s="101">
        <v>0</v>
      </c>
      <c r="E842" s="102">
        <f t="shared" si="37"/>
        <v>0</v>
      </c>
      <c r="F842" s="103">
        <f t="shared" si="36"/>
        <v>0</v>
      </c>
      <c r="G842" s="104">
        <v>0</v>
      </c>
      <c r="IL842" s="50"/>
      <c r="IM842" s="50"/>
      <c r="IN842" s="50"/>
      <c r="IO842" s="50"/>
      <c r="IP842" s="50"/>
    </row>
    <row r="843" s="83" customFormat="1" ht="15" customHeight="1" spans="1:250">
      <c r="A843" s="105">
        <v>2120110</v>
      </c>
      <c r="B843" s="107" t="s">
        <v>696</v>
      </c>
      <c r="C843" s="111"/>
      <c r="D843" s="101">
        <v>0</v>
      </c>
      <c r="E843" s="102">
        <f t="shared" si="37"/>
        <v>0</v>
      </c>
      <c r="F843" s="103">
        <f t="shared" si="36"/>
        <v>0</v>
      </c>
      <c r="G843" s="104">
        <v>0</v>
      </c>
      <c r="IL843" s="50"/>
      <c r="IM843" s="50"/>
      <c r="IN843" s="50"/>
      <c r="IO843" s="50"/>
      <c r="IP843" s="50"/>
    </row>
    <row r="844" s="83" customFormat="1" ht="15" customHeight="1" spans="1:250">
      <c r="A844" s="105">
        <v>2120199</v>
      </c>
      <c r="B844" s="107" t="s">
        <v>697</v>
      </c>
      <c r="C844" s="111">
        <v>179</v>
      </c>
      <c r="D844" s="101">
        <v>0</v>
      </c>
      <c r="E844" s="102">
        <f t="shared" si="37"/>
        <v>-179</v>
      </c>
      <c r="F844" s="103">
        <f t="shared" si="36"/>
        <v>-100</v>
      </c>
      <c r="G844" s="104">
        <v>0</v>
      </c>
      <c r="IL844" s="50"/>
      <c r="IM844" s="50"/>
      <c r="IN844" s="50"/>
      <c r="IO844" s="50"/>
      <c r="IP844" s="50"/>
    </row>
    <row r="845" s="83" customFormat="1" ht="15" customHeight="1" spans="1:250">
      <c r="A845" s="105">
        <v>21202</v>
      </c>
      <c r="B845" s="106" t="s">
        <v>698</v>
      </c>
      <c r="C845" s="110">
        <f>C846</f>
        <v>0</v>
      </c>
      <c r="D845" s="101">
        <v>0</v>
      </c>
      <c r="E845" s="102">
        <f t="shared" si="37"/>
        <v>0</v>
      </c>
      <c r="F845" s="103">
        <f t="shared" si="36"/>
        <v>0</v>
      </c>
      <c r="G845" s="104">
        <v>0</v>
      </c>
      <c r="IL845" s="50"/>
      <c r="IM845" s="50"/>
      <c r="IN845" s="50"/>
      <c r="IO845" s="50"/>
      <c r="IP845" s="50"/>
    </row>
    <row r="846" s="83" customFormat="1" ht="15" customHeight="1" spans="1:250">
      <c r="A846" s="105">
        <v>2120201</v>
      </c>
      <c r="B846" s="107" t="s">
        <v>699</v>
      </c>
      <c r="C846" s="111"/>
      <c r="D846" s="101">
        <v>0</v>
      </c>
      <c r="E846" s="102">
        <f t="shared" si="37"/>
        <v>0</v>
      </c>
      <c r="F846" s="103">
        <f t="shared" si="36"/>
        <v>0</v>
      </c>
      <c r="G846" s="104">
        <v>0</v>
      </c>
      <c r="IL846" s="50"/>
      <c r="IM846" s="50"/>
      <c r="IN846" s="50"/>
      <c r="IO846" s="50"/>
      <c r="IP846" s="50"/>
    </row>
    <row r="847" s="83" customFormat="1" ht="15" customHeight="1" spans="1:250">
      <c r="A847" s="105">
        <v>21203</v>
      </c>
      <c r="B847" s="106" t="s">
        <v>700</v>
      </c>
      <c r="C847" s="110">
        <f>SUM(C848:C849)</f>
        <v>2469</v>
      </c>
      <c r="D847" s="101">
        <v>3372</v>
      </c>
      <c r="E847" s="102">
        <f t="shared" si="37"/>
        <v>903</v>
      </c>
      <c r="F847" s="103">
        <f t="shared" si="36"/>
        <v>36.5735115431349</v>
      </c>
      <c r="G847" s="104">
        <v>3372</v>
      </c>
      <c r="IL847" s="50"/>
      <c r="IM847" s="50"/>
      <c r="IN847" s="50"/>
      <c r="IO847" s="50"/>
      <c r="IP847" s="50"/>
    </row>
    <row r="848" s="83" customFormat="1" ht="15" customHeight="1" spans="1:250">
      <c r="A848" s="105">
        <v>2120303</v>
      </c>
      <c r="B848" s="107" t="s">
        <v>701</v>
      </c>
      <c r="C848" s="111"/>
      <c r="D848" s="101">
        <v>0</v>
      </c>
      <c r="E848" s="102">
        <f t="shared" si="37"/>
        <v>0</v>
      </c>
      <c r="F848" s="103">
        <f t="shared" si="36"/>
        <v>0</v>
      </c>
      <c r="G848" s="104">
        <v>0</v>
      </c>
      <c r="IL848" s="50"/>
      <c r="IM848" s="50"/>
      <c r="IN848" s="50"/>
      <c r="IO848" s="50"/>
      <c r="IP848" s="50"/>
    </row>
    <row r="849" s="83" customFormat="1" ht="15" customHeight="1" spans="1:250">
      <c r="A849" s="105">
        <v>2120399</v>
      </c>
      <c r="B849" s="107" t="s">
        <v>702</v>
      </c>
      <c r="C849" s="111">
        <v>2469</v>
      </c>
      <c r="D849" s="101">
        <v>3372</v>
      </c>
      <c r="E849" s="102">
        <f t="shared" si="37"/>
        <v>903</v>
      </c>
      <c r="F849" s="103">
        <f t="shared" si="36"/>
        <v>36.5735115431349</v>
      </c>
      <c r="G849" s="104">
        <v>3372</v>
      </c>
      <c r="IL849" s="50"/>
      <c r="IM849" s="50"/>
      <c r="IN849" s="50"/>
      <c r="IO849" s="50"/>
      <c r="IP849" s="50"/>
    </row>
    <row r="850" s="83" customFormat="1" ht="15" customHeight="1" spans="1:250">
      <c r="A850" s="105">
        <v>21205</v>
      </c>
      <c r="B850" s="106" t="s">
        <v>703</v>
      </c>
      <c r="C850" s="110">
        <f t="shared" ref="C850:C854" si="38">C851</f>
        <v>2011</v>
      </c>
      <c r="D850" s="101">
        <v>2428</v>
      </c>
      <c r="E850" s="102">
        <f t="shared" si="37"/>
        <v>417</v>
      </c>
      <c r="F850" s="103">
        <f t="shared" si="36"/>
        <v>20.7359522625559</v>
      </c>
      <c r="G850" s="104">
        <v>2428</v>
      </c>
      <c r="IL850" s="50"/>
      <c r="IM850" s="50"/>
      <c r="IN850" s="50"/>
      <c r="IO850" s="50"/>
      <c r="IP850" s="50"/>
    </row>
    <row r="851" s="83" customFormat="1" ht="15" customHeight="1" spans="1:250">
      <c r="A851" s="105">
        <v>2120501</v>
      </c>
      <c r="B851" s="107" t="s">
        <v>704</v>
      </c>
      <c r="C851" s="111">
        <v>2011</v>
      </c>
      <c r="D851" s="101">
        <v>2428</v>
      </c>
      <c r="E851" s="102">
        <f t="shared" si="37"/>
        <v>417</v>
      </c>
      <c r="F851" s="103">
        <f t="shared" si="36"/>
        <v>20.7359522625559</v>
      </c>
      <c r="G851" s="104">
        <v>2428</v>
      </c>
      <c r="IL851" s="50"/>
      <c r="IM851" s="50"/>
      <c r="IN851" s="50"/>
      <c r="IO851" s="50"/>
      <c r="IP851" s="50"/>
    </row>
    <row r="852" s="83" customFormat="1" ht="15" customHeight="1" spans="1:250">
      <c r="A852" s="105">
        <v>21206</v>
      </c>
      <c r="B852" s="106" t="s">
        <v>705</v>
      </c>
      <c r="C852" s="110">
        <f t="shared" si="38"/>
        <v>108</v>
      </c>
      <c r="D852" s="101">
        <v>111</v>
      </c>
      <c r="E852" s="102">
        <f t="shared" si="37"/>
        <v>3</v>
      </c>
      <c r="F852" s="103">
        <f t="shared" si="36"/>
        <v>2.77777777777778</v>
      </c>
      <c r="G852" s="104">
        <v>111</v>
      </c>
      <c r="IL852" s="50"/>
      <c r="IM852" s="50"/>
      <c r="IN852" s="50"/>
      <c r="IO852" s="50"/>
      <c r="IP852" s="50"/>
    </row>
    <row r="853" s="83" customFormat="1" ht="15" customHeight="1" spans="1:250">
      <c r="A853" s="105">
        <v>2120601</v>
      </c>
      <c r="B853" s="107" t="s">
        <v>706</v>
      </c>
      <c r="C853" s="111">
        <v>108</v>
      </c>
      <c r="D853" s="101">
        <v>111</v>
      </c>
      <c r="E853" s="102">
        <f t="shared" si="37"/>
        <v>3</v>
      </c>
      <c r="F853" s="103">
        <f t="shared" si="36"/>
        <v>2.77777777777778</v>
      </c>
      <c r="G853" s="104">
        <v>111</v>
      </c>
      <c r="IL853" s="50"/>
      <c r="IM853" s="50"/>
      <c r="IN853" s="50"/>
      <c r="IO853" s="50"/>
      <c r="IP853" s="50"/>
    </row>
    <row r="854" s="83" customFormat="1" ht="15" customHeight="1" spans="1:250">
      <c r="A854" s="105">
        <v>21299</v>
      </c>
      <c r="B854" s="106" t="s">
        <v>707</v>
      </c>
      <c r="C854" s="110">
        <f t="shared" si="38"/>
        <v>0</v>
      </c>
      <c r="D854" s="101">
        <v>0</v>
      </c>
      <c r="E854" s="102">
        <f t="shared" si="37"/>
        <v>0</v>
      </c>
      <c r="F854" s="103">
        <f t="shared" si="36"/>
        <v>0</v>
      </c>
      <c r="G854" s="104">
        <v>0</v>
      </c>
      <c r="IL854" s="50"/>
      <c r="IM854" s="50"/>
      <c r="IN854" s="50"/>
      <c r="IO854" s="50"/>
      <c r="IP854" s="50"/>
    </row>
    <row r="855" s="83" customFormat="1" ht="15" customHeight="1" spans="1:250">
      <c r="A855" s="105">
        <v>2129901</v>
      </c>
      <c r="B855" s="107" t="s">
        <v>708</v>
      </c>
      <c r="C855" s="111"/>
      <c r="D855" s="101">
        <v>0</v>
      </c>
      <c r="E855" s="102">
        <f t="shared" si="37"/>
        <v>0</v>
      </c>
      <c r="F855" s="103">
        <f t="shared" si="36"/>
        <v>0</v>
      </c>
      <c r="G855" s="104">
        <v>0</v>
      </c>
      <c r="IL855" s="50"/>
      <c r="IM855" s="50"/>
      <c r="IN855" s="50"/>
      <c r="IO855" s="50"/>
      <c r="IP855" s="50"/>
    </row>
    <row r="856" s="83" customFormat="1" ht="15" customHeight="1" spans="1:250">
      <c r="A856" s="105">
        <v>213</v>
      </c>
      <c r="B856" s="106" t="s">
        <v>709</v>
      </c>
      <c r="C856" s="110">
        <f>C857+C882+C907+C933+C944+C955+C961+C968+C975+C978</f>
        <v>8705.24</v>
      </c>
      <c r="D856" s="101">
        <v>8194</v>
      </c>
      <c r="E856" s="102">
        <f t="shared" si="37"/>
        <v>-511.24</v>
      </c>
      <c r="F856" s="103">
        <f t="shared" si="36"/>
        <v>-5.87278466762547</v>
      </c>
      <c r="G856" s="104">
        <v>8194</v>
      </c>
      <c r="IL856" s="50"/>
      <c r="IM856" s="50"/>
      <c r="IN856" s="50"/>
      <c r="IO856" s="50"/>
      <c r="IP856" s="50"/>
    </row>
    <row r="857" s="83" customFormat="1" ht="15" customHeight="1" spans="1:250">
      <c r="A857" s="105">
        <v>21301</v>
      </c>
      <c r="B857" s="106" t="s">
        <v>710</v>
      </c>
      <c r="C857" s="110">
        <f>SUM(C858:C881)</f>
        <v>1334</v>
      </c>
      <c r="D857" s="101">
        <v>1253</v>
      </c>
      <c r="E857" s="102">
        <f t="shared" si="37"/>
        <v>-81</v>
      </c>
      <c r="F857" s="103">
        <f t="shared" si="36"/>
        <v>-6.071964017991</v>
      </c>
      <c r="G857" s="104">
        <v>1253</v>
      </c>
      <c r="IL857" s="50"/>
      <c r="IM857" s="50"/>
      <c r="IN857" s="50"/>
      <c r="IO857" s="50"/>
      <c r="IP857" s="50"/>
    </row>
    <row r="858" s="83" customFormat="1" ht="15" customHeight="1" spans="1:250">
      <c r="A858" s="105">
        <v>2130101</v>
      </c>
      <c r="B858" s="107" t="s">
        <v>63</v>
      </c>
      <c r="C858" s="111">
        <v>343</v>
      </c>
      <c r="D858" s="101">
        <v>283</v>
      </c>
      <c r="E858" s="102">
        <f t="shared" si="37"/>
        <v>-60</v>
      </c>
      <c r="F858" s="103">
        <f t="shared" si="36"/>
        <v>-17.4927113702624</v>
      </c>
      <c r="G858" s="104">
        <v>283</v>
      </c>
      <c r="IL858" s="50"/>
      <c r="IM858" s="50"/>
      <c r="IN858" s="50"/>
      <c r="IO858" s="50"/>
      <c r="IP858" s="50"/>
    </row>
    <row r="859" s="83" customFormat="1" ht="15" customHeight="1" spans="1:250">
      <c r="A859" s="105">
        <v>2130102</v>
      </c>
      <c r="B859" s="107" t="s">
        <v>64</v>
      </c>
      <c r="C859" s="111"/>
      <c r="D859" s="101">
        <v>0</v>
      </c>
      <c r="E859" s="102">
        <f t="shared" si="37"/>
        <v>0</v>
      </c>
      <c r="F859" s="103">
        <f t="shared" si="36"/>
        <v>0</v>
      </c>
      <c r="G859" s="104">
        <v>0</v>
      </c>
      <c r="IL859" s="50"/>
      <c r="IM859" s="50"/>
      <c r="IN859" s="50"/>
      <c r="IO859" s="50"/>
      <c r="IP859" s="50"/>
    </row>
    <row r="860" s="83" customFormat="1" ht="15" customHeight="1" spans="1:250">
      <c r="A860" s="105">
        <v>2130103</v>
      </c>
      <c r="B860" s="107" t="s">
        <v>65</v>
      </c>
      <c r="C860" s="111"/>
      <c r="D860" s="101">
        <v>0</v>
      </c>
      <c r="E860" s="102">
        <f t="shared" si="37"/>
        <v>0</v>
      </c>
      <c r="F860" s="103">
        <f t="shared" si="36"/>
        <v>0</v>
      </c>
      <c r="G860" s="104">
        <v>0</v>
      </c>
      <c r="IL860" s="50"/>
      <c r="IM860" s="50"/>
      <c r="IN860" s="50"/>
      <c r="IO860" s="50"/>
      <c r="IP860" s="50"/>
    </row>
    <row r="861" s="83" customFormat="1" ht="15" customHeight="1" spans="1:250">
      <c r="A861" s="105">
        <v>2130104</v>
      </c>
      <c r="B861" s="107" t="s">
        <v>72</v>
      </c>
      <c r="C861" s="111">
        <v>695</v>
      </c>
      <c r="D861" s="101">
        <v>813</v>
      </c>
      <c r="E861" s="102">
        <f t="shared" si="37"/>
        <v>118</v>
      </c>
      <c r="F861" s="103">
        <f t="shared" si="36"/>
        <v>16.9784172661871</v>
      </c>
      <c r="G861" s="104">
        <v>813</v>
      </c>
      <c r="IL861" s="50"/>
      <c r="IM861" s="50"/>
      <c r="IN861" s="50"/>
      <c r="IO861" s="50"/>
      <c r="IP861" s="50"/>
    </row>
    <row r="862" s="83" customFormat="1" ht="15" customHeight="1" spans="1:250">
      <c r="A862" s="105">
        <v>2130105</v>
      </c>
      <c r="B862" s="107" t="s">
        <v>711</v>
      </c>
      <c r="C862" s="111"/>
      <c r="D862" s="101">
        <v>0</v>
      </c>
      <c r="E862" s="102">
        <f t="shared" si="37"/>
        <v>0</v>
      </c>
      <c r="F862" s="103">
        <f t="shared" si="36"/>
        <v>0</v>
      </c>
      <c r="G862" s="104">
        <v>0</v>
      </c>
      <c r="IL862" s="50"/>
      <c r="IM862" s="50"/>
      <c r="IN862" s="50"/>
      <c r="IO862" s="50"/>
      <c r="IP862" s="50"/>
    </row>
    <row r="863" s="83" customFormat="1" ht="15" customHeight="1" spans="1:250">
      <c r="A863" s="105">
        <v>2130106</v>
      </c>
      <c r="B863" s="107" t="s">
        <v>712</v>
      </c>
      <c r="C863" s="111">
        <v>37</v>
      </c>
      <c r="D863" s="101">
        <v>25</v>
      </c>
      <c r="E863" s="102">
        <f t="shared" si="37"/>
        <v>-12</v>
      </c>
      <c r="F863" s="103">
        <f t="shared" si="36"/>
        <v>-32.4324324324324</v>
      </c>
      <c r="G863" s="104">
        <v>25</v>
      </c>
      <c r="IL863" s="50"/>
      <c r="IM863" s="50"/>
      <c r="IN863" s="50"/>
      <c r="IO863" s="50"/>
      <c r="IP863" s="50"/>
    </row>
    <row r="864" s="83" customFormat="1" ht="15" customHeight="1" spans="1:250">
      <c r="A864" s="105">
        <v>2130108</v>
      </c>
      <c r="B864" s="107" t="s">
        <v>713</v>
      </c>
      <c r="C864" s="111">
        <v>160</v>
      </c>
      <c r="D864" s="101">
        <v>47</v>
      </c>
      <c r="E864" s="102">
        <f t="shared" si="37"/>
        <v>-113</v>
      </c>
      <c r="F864" s="103">
        <f t="shared" si="36"/>
        <v>-70.625</v>
      </c>
      <c r="G864" s="104">
        <v>47</v>
      </c>
      <c r="IL864" s="50"/>
      <c r="IM864" s="50"/>
      <c r="IN864" s="50"/>
      <c r="IO864" s="50"/>
      <c r="IP864" s="50"/>
    </row>
    <row r="865" s="83" customFormat="1" ht="15" customHeight="1" spans="1:250">
      <c r="A865" s="105">
        <v>2130109</v>
      </c>
      <c r="B865" s="107" t="s">
        <v>714</v>
      </c>
      <c r="C865" s="111">
        <v>14</v>
      </c>
      <c r="D865" s="101">
        <v>14</v>
      </c>
      <c r="E865" s="102">
        <f t="shared" si="37"/>
        <v>0</v>
      </c>
      <c r="F865" s="103">
        <f t="shared" si="36"/>
        <v>0</v>
      </c>
      <c r="G865" s="104">
        <v>14</v>
      </c>
      <c r="IL865" s="50"/>
      <c r="IM865" s="50"/>
      <c r="IN865" s="50"/>
      <c r="IO865" s="50"/>
      <c r="IP865" s="50"/>
    </row>
    <row r="866" s="83" customFormat="1" ht="15" customHeight="1" spans="1:250">
      <c r="A866" s="105">
        <v>2130110</v>
      </c>
      <c r="B866" s="107" t="s">
        <v>715</v>
      </c>
      <c r="C866" s="111">
        <v>20</v>
      </c>
      <c r="D866" s="101">
        <v>11</v>
      </c>
      <c r="E866" s="102">
        <f t="shared" si="37"/>
        <v>-9</v>
      </c>
      <c r="F866" s="103">
        <f t="shared" si="36"/>
        <v>-45</v>
      </c>
      <c r="G866" s="104">
        <v>11</v>
      </c>
      <c r="IL866" s="50"/>
      <c r="IM866" s="50"/>
      <c r="IN866" s="50"/>
      <c r="IO866" s="50"/>
      <c r="IP866" s="50"/>
    </row>
    <row r="867" s="83" customFormat="1" ht="15" customHeight="1" spans="1:250">
      <c r="A867" s="105">
        <v>2130111</v>
      </c>
      <c r="B867" s="107" t="s">
        <v>716</v>
      </c>
      <c r="C867" s="111"/>
      <c r="D867" s="101">
        <v>0</v>
      </c>
      <c r="E867" s="102">
        <f t="shared" si="37"/>
        <v>0</v>
      </c>
      <c r="F867" s="103">
        <f t="shared" si="36"/>
        <v>0</v>
      </c>
      <c r="G867" s="104">
        <v>0</v>
      </c>
      <c r="IL867" s="50"/>
      <c r="IM867" s="50"/>
      <c r="IN867" s="50"/>
      <c r="IO867" s="50"/>
      <c r="IP867" s="50"/>
    </row>
    <row r="868" s="83" customFormat="1" ht="15" customHeight="1" spans="1:250">
      <c r="A868" s="105">
        <v>2130112</v>
      </c>
      <c r="B868" s="107" t="s">
        <v>717</v>
      </c>
      <c r="C868" s="111">
        <v>11</v>
      </c>
      <c r="D868" s="101">
        <v>11</v>
      </c>
      <c r="E868" s="102">
        <f t="shared" si="37"/>
        <v>0</v>
      </c>
      <c r="F868" s="103">
        <f t="shared" si="36"/>
        <v>0</v>
      </c>
      <c r="G868" s="104">
        <v>11</v>
      </c>
      <c r="IL868" s="50"/>
      <c r="IM868" s="50"/>
      <c r="IN868" s="50"/>
      <c r="IO868" s="50"/>
      <c r="IP868" s="50"/>
    </row>
    <row r="869" s="83" customFormat="1" ht="15" customHeight="1" spans="1:250">
      <c r="A869" s="105">
        <v>2130114</v>
      </c>
      <c r="B869" s="107" t="s">
        <v>718</v>
      </c>
      <c r="C869" s="111"/>
      <c r="D869" s="101">
        <v>0</v>
      </c>
      <c r="E869" s="102">
        <f t="shared" si="37"/>
        <v>0</v>
      </c>
      <c r="F869" s="103">
        <f t="shared" si="36"/>
        <v>0</v>
      </c>
      <c r="G869" s="104">
        <v>0</v>
      </c>
      <c r="IL869" s="50"/>
      <c r="IM869" s="50"/>
      <c r="IN869" s="50"/>
      <c r="IO869" s="50"/>
      <c r="IP869" s="50"/>
    </row>
    <row r="870" s="83" customFormat="1" ht="15" customHeight="1" spans="1:250">
      <c r="A870" s="105">
        <v>2130119</v>
      </c>
      <c r="B870" s="107" t="s">
        <v>719</v>
      </c>
      <c r="C870" s="111"/>
      <c r="D870" s="101">
        <v>0</v>
      </c>
      <c r="E870" s="102">
        <f t="shared" si="37"/>
        <v>0</v>
      </c>
      <c r="F870" s="103">
        <f t="shared" si="36"/>
        <v>0</v>
      </c>
      <c r="G870" s="104">
        <v>0</v>
      </c>
      <c r="IL870" s="50"/>
      <c r="IM870" s="50"/>
      <c r="IN870" s="50"/>
      <c r="IO870" s="50"/>
      <c r="IP870" s="50"/>
    </row>
    <row r="871" s="83" customFormat="1" ht="15" customHeight="1" spans="1:250">
      <c r="A871" s="105">
        <v>2130120</v>
      </c>
      <c r="B871" s="107" t="s">
        <v>720</v>
      </c>
      <c r="C871" s="111"/>
      <c r="D871" s="101">
        <v>0</v>
      </c>
      <c r="E871" s="102">
        <f t="shared" si="37"/>
        <v>0</v>
      </c>
      <c r="F871" s="103">
        <f t="shared" si="36"/>
        <v>0</v>
      </c>
      <c r="G871" s="104">
        <v>0</v>
      </c>
      <c r="IL871" s="50"/>
      <c r="IM871" s="50"/>
      <c r="IN871" s="50"/>
      <c r="IO871" s="50"/>
      <c r="IP871" s="50"/>
    </row>
    <row r="872" s="83" customFormat="1" ht="15" customHeight="1" spans="1:250">
      <c r="A872" s="105">
        <v>2130121</v>
      </c>
      <c r="B872" s="107" t="s">
        <v>721</v>
      </c>
      <c r="C872" s="111"/>
      <c r="D872" s="101">
        <v>0</v>
      </c>
      <c r="E872" s="102">
        <f t="shared" si="37"/>
        <v>0</v>
      </c>
      <c r="F872" s="103">
        <f t="shared" ref="F872:F893" si="39">IF(C872=0,,E872/C872*100)</f>
        <v>0</v>
      </c>
      <c r="G872" s="104">
        <v>0</v>
      </c>
      <c r="IL872" s="50"/>
      <c r="IM872" s="50"/>
      <c r="IN872" s="50"/>
      <c r="IO872" s="50"/>
      <c r="IP872" s="50"/>
    </row>
    <row r="873" s="83" customFormat="1" ht="15" customHeight="1" spans="1:250">
      <c r="A873" s="105">
        <v>2130122</v>
      </c>
      <c r="B873" s="107" t="s">
        <v>722</v>
      </c>
      <c r="C873" s="111">
        <v>5</v>
      </c>
      <c r="D873" s="101">
        <v>5</v>
      </c>
      <c r="E873" s="102">
        <f t="shared" si="37"/>
        <v>0</v>
      </c>
      <c r="F873" s="103">
        <f t="shared" si="39"/>
        <v>0</v>
      </c>
      <c r="G873" s="104">
        <v>5</v>
      </c>
      <c r="IL873" s="50"/>
      <c r="IM873" s="50"/>
      <c r="IN873" s="50"/>
      <c r="IO873" s="50"/>
      <c r="IP873" s="50"/>
    </row>
    <row r="874" s="83" customFormat="1" ht="15" customHeight="1" spans="1:250">
      <c r="A874" s="105">
        <v>2130124</v>
      </c>
      <c r="B874" s="107" t="s">
        <v>723</v>
      </c>
      <c r="C874" s="111">
        <v>5</v>
      </c>
      <c r="D874" s="101">
        <v>5</v>
      </c>
      <c r="E874" s="102">
        <f t="shared" si="37"/>
        <v>0</v>
      </c>
      <c r="F874" s="103">
        <f t="shared" si="39"/>
        <v>0</v>
      </c>
      <c r="G874" s="104">
        <v>5</v>
      </c>
      <c r="IL874" s="50"/>
      <c r="IM874" s="50"/>
      <c r="IN874" s="50"/>
      <c r="IO874" s="50"/>
      <c r="IP874" s="50"/>
    </row>
    <row r="875" s="83" customFormat="1" ht="15" customHeight="1" spans="1:250">
      <c r="A875" s="105">
        <v>2130125</v>
      </c>
      <c r="B875" s="107" t="s">
        <v>724</v>
      </c>
      <c r="C875" s="111">
        <v>2</v>
      </c>
      <c r="D875" s="101">
        <v>2</v>
      </c>
      <c r="E875" s="102">
        <f t="shared" si="37"/>
        <v>0</v>
      </c>
      <c r="F875" s="103">
        <f t="shared" si="39"/>
        <v>0</v>
      </c>
      <c r="G875" s="104">
        <v>2</v>
      </c>
      <c r="IL875" s="50"/>
      <c r="IM875" s="50"/>
      <c r="IN875" s="50"/>
      <c r="IO875" s="50"/>
      <c r="IP875" s="50"/>
    </row>
    <row r="876" s="83" customFormat="1" ht="15" customHeight="1" spans="1:250">
      <c r="A876" s="105">
        <v>2130126</v>
      </c>
      <c r="B876" s="107" t="s">
        <v>725</v>
      </c>
      <c r="C876" s="111"/>
      <c r="D876" s="101">
        <v>0</v>
      </c>
      <c r="E876" s="102">
        <f t="shared" si="37"/>
        <v>0</v>
      </c>
      <c r="F876" s="103">
        <f t="shared" si="39"/>
        <v>0</v>
      </c>
      <c r="G876" s="104">
        <v>0</v>
      </c>
      <c r="IL876" s="50"/>
      <c r="IM876" s="50"/>
      <c r="IN876" s="50"/>
      <c r="IO876" s="50"/>
      <c r="IP876" s="50"/>
    </row>
    <row r="877" s="83" customFormat="1" ht="15" customHeight="1" spans="1:250">
      <c r="A877" s="105">
        <v>2130135</v>
      </c>
      <c r="B877" s="107" t="s">
        <v>726</v>
      </c>
      <c r="C877" s="111">
        <v>3</v>
      </c>
      <c r="D877" s="101">
        <v>1</v>
      </c>
      <c r="E877" s="102">
        <f t="shared" si="37"/>
        <v>-2</v>
      </c>
      <c r="F877" s="103">
        <f t="shared" si="39"/>
        <v>-66.6666666666667</v>
      </c>
      <c r="G877" s="104">
        <v>1</v>
      </c>
      <c r="IL877" s="50"/>
      <c r="IM877" s="50"/>
      <c r="IN877" s="50"/>
      <c r="IO877" s="50"/>
      <c r="IP877" s="50"/>
    </row>
    <row r="878" s="83" customFormat="1" ht="15" customHeight="1" spans="1:250">
      <c r="A878" s="105">
        <v>2130142</v>
      </c>
      <c r="B878" s="107" t="s">
        <v>727</v>
      </c>
      <c r="C878" s="111">
        <v>0</v>
      </c>
      <c r="D878" s="101">
        <v>0</v>
      </c>
      <c r="E878" s="102">
        <f t="shared" si="37"/>
        <v>0</v>
      </c>
      <c r="F878" s="103">
        <f t="shared" si="39"/>
        <v>0</v>
      </c>
      <c r="G878" s="104">
        <v>0</v>
      </c>
      <c r="IL878" s="50"/>
      <c r="IM878" s="50"/>
      <c r="IN878" s="50"/>
      <c r="IO878" s="50"/>
      <c r="IP878" s="50"/>
    </row>
    <row r="879" s="83" customFormat="1" ht="15" customHeight="1" spans="1:250">
      <c r="A879" s="105">
        <v>2130148</v>
      </c>
      <c r="B879" s="107" t="s">
        <v>728</v>
      </c>
      <c r="C879" s="111"/>
      <c r="D879" s="101">
        <v>0</v>
      </c>
      <c r="E879" s="102">
        <f t="shared" si="37"/>
        <v>0</v>
      </c>
      <c r="F879" s="103">
        <f t="shared" si="39"/>
        <v>0</v>
      </c>
      <c r="G879" s="104">
        <v>0</v>
      </c>
      <c r="IL879" s="50"/>
      <c r="IM879" s="50"/>
      <c r="IN879" s="50"/>
      <c r="IO879" s="50"/>
      <c r="IP879" s="50"/>
    </row>
    <row r="880" s="83" customFormat="1" ht="15" customHeight="1" spans="1:250">
      <c r="A880" s="105">
        <v>2130152</v>
      </c>
      <c r="B880" s="107" t="s">
        <v>729</v>
      </c>
      <c r="C880" s="111"/>
      <c r="D880" s="101">
        <v>5</v>
      </c>
      <c r="E880" s="102">
        <f t="shared" si="37"/>
        <v>5</v>
      </c>
      <c r="F880" s="103">
        <f t="shared" si="39"/>
        <v>0</v>
      </c>
      <c r="G880" s="104">
        <v>5</v>
      </c>
      <c r="IL880" s="50"/>
      <c r="IM880" s="50"/>
      <c r="IN880" s="50"/>
      <c r="IO880" s="50"/>
      <c r="IP880" s="50"/>
    </row>
    <row r="881" s="83" customFormat="1" ht="15" customHeight="1" spans="1:250">
      <c r="A881" s="105">
        <v>2130199</v>
      </c>
      <c r="B881" s="107" t="s">
        <v>730</v>
      </c>
      <c r="C881" s="111">
        <v>39</v>
      </c>
      <c r="D881" s="101">
        <v>31</v>
      </c>
      <c r="E881" s="102">
        <f t="shared" si="37"/>
        <v>-8</v>
      </c>
      <c r="F881" s="103">
        <f t="shared" si="39"/>
        <v>-20.5128205128205</v>
      </c>
      <c r="G881" s="104">
        <v>31</v>
      </c>
      <c r="IL881" s="50"/>
      <c r="IM881" s="50"/>
      <c r="IN881" s="50"/>
      <c r="IO881" s="50"/>
      <c r="IP881" s="50"/>
    </row>
    <row r="882" s="83" customFormat="1" ht="15" customHeight="1" spans="1:250">
      <c r="A882" s="105">
        <v>21302</v>
      </c>
      <c r="B882" s="106" t="s">
        <v>731</v>
      </c>
      <c r="C882" s="110">
        <f>SUM(C883:C906)</f>
        <v>4094.24</v>
      </c>
      <c r="D882" s="101">
        <v>3361</v>
      </c>
      <c r="E882" s="102">
        <f t="shared" si="37"/>
        <v>-733.24</v>
      </c>
      <c r="F882" s="103">
        <f t="shared" si="39"/>
        <v>-17.9090624877877</v>
      </c>
      <c r="G882" s="104">
        <v>3361</v>
      </c>
      <c r="IL882" s="50"/>
      <c r="IM882" s="50"/>
      <c r="IN882" s="50"/>
      <c r="IO882" s="50"/>
      <c r="IP882" s="50"/>
    </row>
    <row r="883" s="83" customFormat="1" ht="15" customHeight="1" spans="1:250">
      <c r="A883" s="105">
        <v>2130201</v>
      </c>
      <c r="B883" s="107" t="s">
        <v>63</v>
      </c>
      <c r="C883" s="111">
        <v>258</v>
      </c>
      <c r="D883" s="101">
        <v>275</v>
      </c>
      <c r="E883" s="102">
        <f t="shared" si="37"/>
        <v>17</v>
      </c>
      <c r="F883" s="103">
        <f t="shared" si="39"/>
        <v>6.58914728682171</v>
      </c>
      <c r="G883" s="104">
        <v>275</v>
      </c>
      <c r="IL883" s="50"/>
      <c r="IM883" s="50"/>
      <c r="IN883" s="50"/>
      <c r="IO883" s="50"/>
      <c r="IP883" s="50"/>
    </row>
    <row r="884" s="83" customFormat="1" ht="15" customHeight="1" spans="1:250">
      <c r="A884" s="105">
        <v>2130202</v>
      </c>
      <c r="B884" s="107" t="s">
        <v>64</v>
      </c>
      <c r="C884" s="111"/>
      <c r="D884" s="101">
        <v>0</v>
      </c>
      <c r="E884" s="102">
        <f t="shared" si="37"/>
        <v>0</v>
      </c>
      <c r="F884" s="103">
        <f t="shared" si="39"/>
        <v>0</v>
      </c>
      <c r="G884" s="104">
        <v>0</v>
      </c>
      <c r="IL884" s="50"/>
      <c r="IM884" s="50"/>
      <c r="IN884" s="50"/>
      <c r="IO884" s="50"/>
      <c r="IP884" s="50"/>
    </row>
    <row r="885" s="83" customFormat="1" ht="15" customHeight="1" spans="1:250">
      <c r="A885" s="105">
        <v>2130203</v>
      </c>
      <c r="B885" s="107" t="s">
        <v>65</v>
      </c>
      <c r="C885" s="111">
        <v>0.24</v>
      </c>
      <c r="D885" s="101">
        <v>0</v>
      </c>
      <c r="E885" s="102">
        <f t="shared" si="37"/>
        <v>-0.24</v>
      </c>
      <c r="F885" s="103">
        <f t="shared" si="39"/>
        <v>-100</v>
      </c>
      <c r="G885" s="104">
        <v>0</v>
      </c>
      <c r="IL885" s="50"/>
      <c r="IM885" s="50"/>
      <c r="IN885" s="50"/>
      <c r="IO885" s="50"/>
      <c r="IP885" s="50"/>
    </row>
    <row r="886" s="83" customFormat="1" ht="15" customHeight="1" spans="1:250">
      <c r="A886" s="105">
        <v>2130204</v>
      </c>
      <c r="B886" s="107" t="s">
        <v>732</v>
      </c>
      <c r="C886" s="111">
        <v>2493</v>
      </c>
      <c r="D886" s="101">
        <v>2583</v>
      </c>
      <c r="E886" s="102">
        <f t="shared" si="37"/>
        <v>90</v>
      </c>
      <c r="F886" s="103">
        <f t="shared" si="39"/>
        <v>3.6101083032491</v>
      </c>
      <c r="G886" s="104">
        <v>2583</v>
      </c>
      <c r="IL886" s="50"/>
      <c r="IM886" s="50"/>
      <c r="IN886" s="50"/>
      <c r="IO886" s="50"/>
      <c r="IP886" s="50"/>
    </row>
    <row r="887" s="83" customFormat="1" ht="15" customHeight="1" spans="1:250">
      <c r="A887" s="105">
        <v>2130205</v>
      </c>
      <c r="B887" s="107" t="s">
        <v>733</v>
      </c>
      <c r="C887" s="111">
        <v>129</v>
      </c>
      <c r="D887" s="101">
        <v>104</v>
      </c>
      <c r="E887" s="102">
        <f t="shared" si="37"/>
        <v>-25</v>
      </c>
      <c r="F887" s="103">
        <f t="shared" si="39"/>
        <v>-19.3798449612403</v>
      </c>
      <c r="G887" s="104">
        <v>104</v>
      </c>
      <c r="IL887" s="50"/>
      <c r="IM887" s="50"/>
      <c r="IN887" s="50"/>
      <c r="IO887" s="50"/>
      <c r="IP887" s="50"/>
    </row>
    <row r="888" s="83" customFormat="1" ht="15" customHeight="1" spans="1:250">
      <c r="A888" s="105">
        <v>2130206</v>
      </c>
      <c r="B888" s="107" t="s">
        <v>734</v>
      </c>
      <c r="C888" s="111">
        <v>10</v>
      </c>
      <c r="D888" s="101">
        <v>0</v>
      </c>
      <c r="E888" s="102">
        <f t="shared" si="37"/>
        <v>-10</v>
      </c>
      <c r="F888" s="103">
        <f t="shared" si="39"/>
        <v>-100</v>
      </c>
      <c r="G888" s="104">
        <v>0</v>
      </c>
      <c r="IL888" s="50"/>
      <c r="IM888" s="50"/>
      <c r="IN888" s="50"/>
      <c r="IO888" s="50"/>
      <c r="IP888" s="50"/>
    </row>
    <row r="889" s="83" customFormat="1" ht="15" customHeight="1" spans="1:250">
      <c r="A889" s="105">
        <v>2130207</v>
      </c>
      <c r="B889" s="107" t="s">
        <v>735</v>
      </c>
      <c r="C889" s="111">
        <v>647</v>
      </c>
      <c r="D889" s="101">
        <v>57</v>
      </c>
      <c r="E889" s="102">
        <f t="shared" si="37"/>
        <v>-590</v>
      </c>
      <c r="F889" s="103">
        <f t="shared" si="39"/>
        <v>-91.1901081916538</v>
      </c>
      <c r="G889" s="104">
        <v>57</v>
      </c>
      <c r="IL889" s="50"/>
      <c r="IM889" s="50"/>
      <c r="IN889" s="50"/>
      <c r="IO889" s="50"/>
      <c r="IP889" s="50"/>
    </row>
    <row r="890" s="83" customFormat="1" ht="15" customHeight="1" spans="1:250">
      <c r="A890" s="105">
        <v>2130209</v>
      </c>
      <c r="B890" s="107" t="s">
        <v>736</v>
      </c>
      <c r="C890" s="111"/>
      <c r="D890" s="101">
        <v>51</v>
      </c>
      <c r="E890" s="102">
        <f t="shared" si="37"/>
        <v>51</v>
      </c>
      <c r="F890" s="103">
        <f t="shared" si="39"/>
        <v>0</v>
      </c>
      <c r="G890" s="104">
        <v>51</v>
      </c>
      <c r="IL890" s="50"/>
      <c r="IM890" s="50"/>
      <c r="IN890" s="50"/>
      <c r="IO890" s="50"/>
      <c r="IP890" s="50"/>
    </row>
    <row r="891" s="83" customFormat="1" ht="15" customHeight="1" spans="1:250">
      <c r="A891" s="105">
        <v>2130210</v>
      </c>
      <c r="B891" s="107" t="s">
        <v>737</v>
      </c>
      <c r="C891" s="111"/>
      <c r="D891" s="101">
        <v>9</v>
      </c>
      <c r="E891" s="102">
        <f t="shared" si="37"/>
        <v>9</v>
      </c>
      <c r="F891" s="103">
        <f t="shared" si="39"/>
        <v>0</v>
      </c>
      <c r="G891" s="104">
        <v>9</v>
      </c>
      <c r="IL891" s="50"/>
      <c r="IM891" s="50"/>
      <c r="IN891" s="50"/>
      <c r="IO891" s="50"/>
      <c r="IP891" s="50"/>
    </row>
    <row r="892" s="83" customFormat="1" ht="15" customHeight="1" spans="1:250">
      <c r="A892" s="105">
        <v>2130211</v>
      </c>
      <c r="B892" s="107" t="s">
        <v>738</v>
      </c>
      <c r="C892" s="111"/>
      <c r="D892" s="101">
        <v>0</v>
      </c>
      <c r="E892" s="102">
        <f t="shared" si="37"/>
        <v>0</v>
      </c>
      <c r="F892" s="103">
        <f t="shared" si="39"/>
        <v>0</v>
      </c>
      <c r="G892" s="104">
        <v>0</v>
      </c>
      <c r="IL892" s="50"/>
      <c r="IM892" s="50"/>
      <c r="IN892" s="50"/>
      <c r="IO892" s="50"/>
      <c r="IP892" s="50"/>
    </row>
    <row r="893" s="83" customFormat="1" ht="15" customHeight="1" spans="1:250">
      <c r="A893" s="105">
        <v>2130212</v>
      </c>
      <c r="B893" s="107" t="s">
        <v>739</v>
      </c>
      <c r="C893" s="111">
        <v>154</v>
      </c>
      <c r="D893" s="101">
        <v>0</v>
      </c>
      <c r="E893" s="102">
        <f t="shared" si="37"/>
        <v>-154</v>
      </c>
      <c r="F893" s="103">
        <f t="shared" si="39"/>
        <v>-100</v>
      </c>
      <c r="G893" s="104">
        <v>0</v>
      </c>
      <c r="IL893" s="50"/>
      <c r="IM893" s="50"/>
      <c r="IN893" s="50"/>
      <c r="IO893" s="50"/>
      <c r="IP893" s="50"/>
    </row>
    <row r="894" s="83" customFormat="1" ht="15" customHeight="1" spans="1:250">
      <c r="A894" s="105">
        <v>2130213</v>
      </c>
      <c r="B894" s="107" t="s">
        <v>740</v>
      </c>
      <c r="C894" s="111">
        <v>143</v>
      </c>
      <c r="D894" s="101">
        <v>151</v>
      </c>
      <c r="E894" s="102">
        <f t="shared" si="37"/>
        <v>8</v>
      </c>
      <c r="F894" s="103">
        <f>IF(C893=0,,E894/C893*100)</f>
        <v>5.19480519480519</v>
      </c>
      <c r="G894" s="104">
        <v>151</v>
      </c>
      <c r="IL894" s="50"/>
      <c r="IM894" s="50"/>
      <c r="IN894" s="50"/>
      <c r="IO894" s="50"/>
      <c r="IP894" s="50"/>
    </row>
    <row r="895" s="83" customFormat="1" ht="15" customHeight="1" spans="1:250">
      <c r="A895" s="105">
        <v>2130217</v>
      </c>
      <c r="B895" s="107" t="s">
        <v>741</v>
      </c>
      <c r="D895" s="101">
        <v>0</v>
      </c>
      <c r="E895" s="102">
        <f t="shared" si="37"/>
        <v>0</v>
      </c>
      <c r="F895" s="103">
        <f>IF(C894=0,,E895/C894*100)</f>
        <v>0</v>
      </c>
      <c r="G895" s="104">
        <v>0</v>
      </c>
      <c r="IL895" s="50"/>
      <c r="IM895" s="50"/>
      <c r="IN895" s="50"/>
      <c r="IO895" s="50"/>
      <c r="IP895" s="50"/>
    </row>
    <row r="896" s="83" customFormat="1" ht="15" customHeight="1" spans="1:250">
      <c r="A896" s="105">
        <v>2130220</v>
      </c>
      <c r="B896" s="107" t="s">
        <v>742</v>
      </c>
      <c r="C896" s="111"/>
      <c r="D896" s="101">
        <v>0</v>
      </c>
      <c r="E896" s="102">
        <f t="shared" si="37"/>
        <v>0</v>
      </c>
      <c r="F896" s="103">
        <f t="shared" ref="F896:F959" si="40">IF(C896=0,,E896/C896*100)</f>
        <v>0</v>
      </c>
      <c r="G896" s="104">
        <v>0</v>
      </c>
      <c r="IL896" s="50"/>
      <c r="IM896" s="50"/>
      <c r="IN896" s="50"/>
      <c r="IO896" s="50"/>
      <c r="IP896" s="50"/>
    </row>
    <row r="897" s="83" customFormat="1" ht="15" customHeight="1" spans="1:250">
      <c r="A897" s="105">
        <v>2130221</v>
      </c>
      <c r="B897" s="107" t="s">
        <v>743</v>
      </c>
      <c r="C897" s="111"/>
      <c r="D897" s="101">
        <v>0</v>
      </c>
      <c r="E897" s="102">
        <f t="shared" si="37"/>
        <v>0</v>
      </c>
      <c r="F897" s="103">
        <f t="shared" si="40"/>
        <v>0</v>
      </c>
      <c r="G897" s="104">
        <v>0</v>
      </c>
      <c r="IL897" s="50"/>
      <c r="IM897" s="50"/>
      <c r="IN897" s="50"/>
      <c r="IO897" s="50"/>
      <c r="IP897" s="50"/>
    </row>
    <row r="898" s="83" customFormat="1" ht="15" customHeight="1" spans="1:250">
      <c r="A898" s="105">
        <v>2130223</v>
      </c>
      <c r="B898" s="107" t="s">
        <v>744</v>
      </c>
      <c r="C898" s="111"/>
      <c r="D898" s="101">
        <v>0</v>
      </c>
      <c r="E898" s="102">
        <f t="shared" si="37"/>
        <v>0</v>
      </c>
      <c r="F898" s="103">
        <f t="shared" si="40"/>
        <v>0</v>
      </c>
      <c r="G898" s="104">
        <v>0</v>
      </c>
      <c r="IL898" s="50"/>
      <c r="IM898" s="50"/>
      <c r="IN898" s="50"/>
      <c r="IO898" s="50"/>
      <c r="IP898" s="50"/>
    </row>
    <row r="899" s="83" customFormat="1" ht="15" customHeight="1" spans="1:250">
      <c r="A899" s="105">
        <v>2130226</v>
      </c>
      <c r="B899" s="107" t="s">
        <v>745</v>
      </c>
      <c r="C899" s="111"/>
      <c r="D899" s="101">
        <v>0</v>
      </c>
      <c r="E899" s="102">
        <f t="shared" si="37"/>
        <v>0</v>
      </c>
      <c r="F899" s="103">
        <f t="shared" si="40"/>
        <v>0</v>
      </c>
      <c r="G899" s="104">
        <v>0</v>
      </c>
      <c r="IL899" s="50"/>
      <c r="IM899" s="50"/>
      <c r="IN899" s="50"/>
      <c r="IO899" s="50"/>
      <c r="IP899" s="50"/>
    </row>
    <row r="900" s="83" customFormat="1" ht="15" customHeight="1" spans="1:250">
      <c r="A900" s="105">
        <v>2130227</v>
      </c>
      <c r="B900" s="107" t="s">
        <v>746</v>
      </c>
      <c r="C900" s="111"/>
      <c r="D900" s="101">
        <v>0</v>
      </c>
      <c r="E900" s="102">
        <f t="shared" si="37"/>
        <v>0</v>
      </c>
      <c r="F900" s="103">
        <f t="shared" si="40"/>
        <v>0</v>
      </c>
      <c r="G900" s="104">
        <v>0</v>
      </c>
      <c r="IL900" s="50"/>
      <c r="IM900" s="50"/>
      <c r="IN900" s="50"/>
      <c r="IO900" s="50"/>
      <c r="IP900" s="50"/>
    </row>
    <row r="901" s="83" customFormat="1" ht="15" customHeight="1" spans="1:250">
      <c r="A901" s="105">
        <v>2130232</v>
      </c>
      <c r="B901" s="107" t="s">
        <v>747</v>
      </c>
      <c r="C901" s="111"/>
      <c r="D901" s="101">
        <v>0</v>
      </c>
      <c r="E901" s="102">
        <f t="shared" ref="E901:E964" si="41">D901-C901</f>
        <v>0</v>
      </c>
      <c r="F901" s="103">
        <f t="shared" si="40"/>
        <v>0</v>
      </c>
      <c r="G901" s="104">
        <v>0</v>
      </c>
      <c r="IL901" s="50"/>
      <c r="IM901" s="50"/>
      <c r="IN901" s="50"/>
      <c r="IO901" s="50"/>
      <c r="IP901" s="50"/>
    </row>
    <row r="902" s="83" customFormat="1" ht="15" customHeight="1" spans="1:250">
      <c r="A902" s="105">
        <v>2130234</v>
      </c>
      <c r="B902" s="107" t="s">
        <v>748</v>
      </c>
      <c r="C902" s="111">
        <v>105</v>
      </c>
      <c r="D902" s="101">
        <v>105</v>
      </c>
      <c r="E902" s="102">
        <f t="shared" si="41"/>
        <v>0</v>
      </c>
      <c r="F902" s="103">
        <f t="shared" si="40"/>
        <v>0</v>
      </c>
      <c r="G902" s="104">
        <v>105</v>
      </c>
      <c r="IL902" s="50"/>
      <c r="IM902" s="50"/>
      <c r="IN902" s="50"/>
      <c r="IO902" s="50"/>
      <c r="IP902" s="50"/>
    </row>
    <row r="903" s="83" customFormat="1" ht="15" customHeight="1" spans="1:250">
      <c r="A903" s="105">
        <v>2130235</v>
      </c>
      <c r="B903" s="107" t="s">
        <v>749</v>
      </c>
      <c r="C903" s="111"/>
      <c r="D903" s="101">
        <v>0</v>
      </c>
      <c r="E903" s="102">
        <f t="shared" si="41"/>
        <v>0</v>
      </c>
      <c r="F903" s="103">
        <f t="shared" si="40"/>
        <v>0</v>
      </c>
      <c r="G903" s="104">
        <v>0</v>
      </c>
      <c r="IL903" s="50"/>
      <c r="IM903" s="50"/>
      <c r="IN903" s="50"/>
      <c r="IO903" s="50"/>
      <c r="IP903" s="50"/>
    </row>
    <row r="904" s="83" customFormat="1" ht="15" customHeight="1" spans="1:250">
      <c r="A904" s="105">
        <v>2130236</v>
      </c>
      <c r="B904" s="107" t="s">
        <v>750</v>
      </c>
      <c r="C904" s="111"/>
      <c r="D904" s="101">
        <v>0</v>
      </c>
      <c r="E904" s="102">
        <f t="shared" si="41"/>
        <v>0</v>
      </c>
      <c r="F904" s="103">
        <f t="shared" si="40"/>
        <v>0</v>
      </c>
      <c r="G904" s="104">
        <v>0</v>
      </c>
      <c r="IL904" s="50"/>
      <c r="IM904" s="50"/>
      <c r="IN904" s="50"/>
      <c r="IO904" s="50"/>
      <c r="IP904" s="50"/>
    </row>
    <row r="905" s="83" customFormat="1" ht="15" customHeight="1" spans="1:250">
      <c r="A905" s="105">
        <v>2130237</v>
      </c>
      <c r="B905" s="107" t="s">
        <v>751</v>
      </c>
      <c r="C905" s="111">
        <v>140</v>
      </c>
      <c r="D905" s="101">
        <v>0</v>
      </c>
      <c r="E905" s="102">
        <f t="shared" si="41"/>
        <v>-140</v>
      </c>
      <c r="F905" s="103">
        <f t="shared" si="40"/>
        <v>-100</v>
      </c>
      <c r="G905" s="104">
        <v>0</v>
      </c>
      <c r="IL905" s="50"/>
      <c r="IM905" s="50"/>
      <c r="IN905" s="50"/>
      <c r="IO905" s="50"/>
      <c r="IP905" s="50"/>
    </row>
    <row r="906" s="83" customFormat="1" ht="15" customHeight="1" spans="1:250">
      <c r="A906" s="105">
        <v>2130299</v>
      </c>
      <c r="B906" s="107" t="s">
        <v>752</v>
      </c>
      <c r="C906" s="111">
        <v>15</v>
      </c>
      <c r="D906" s="101">
        <v>26</v>
      </c>
      <c r="E906" s="102">
        <f t="shared" si="41"/>
        <v>11</v>
      </c>
      <c r="F906" s="103">
        <f t="shared" si="40"/>
        <v>73.3333333333333</v>
      </c>
      <c r="G906" s="104">
        <v>26</v>
      </c>
      <c r="IL906" s="50"/>
      <c r="IM906" s="50"/>
      <c r="IN906" s="50"/>
      <c r="IO906" s="50"/>
      <c r="IP906" s="50"/>
    </row>
    <row r="907" s="83" customFormat="1" ht="15" customHeight="1" spans="1:250">
      <c r="A907" s="105">
        <v>21303</v>
      </c>
      <c r="B907" s="106" t="s">
        <v>753</v>
      </c>
      <c r="C907" s="110">
        <f>SUM(C908:C932)</f>
        <v>1571</v>
      </c>
      <c r="D907" s="101">
        <v>1382</v>
      </c>
      <c r="E907" s="102">
        <f t="shared" si="41"/>
        <v>-189</v>
      </c>
      <c r="F907" s="103">
        <f t="shared" si="40"/>
        <v>-12.0305537873966</v>
      </c>
      <c r="G907" s="104">
        <v>1382</v>
      </c>
      <c r="IL907" s="50"/>
      <c r="IM907" s="50"/>
      <c r="IN907" s="50"/>
      <c r="IO907" s="50"/>
      <c r="IP907" s="50"/>
    </row>
    <row r="908" s="83" customFormat="1" ht="15" customHeight="1" spans="1:250">
      <c r="A908" s="105">
        <v>2130301</v>
      </c>
      <c r="B908" s="107" t="s">
        <v>63</v>
      </c>
      <c r="C908" s="111">
        <v>328</v>
      </c>
      <c r="D908" s="101">
        <v>329</v>
      </c>
      <c r="E908" s="102">
        <f t="shared" si="41"/>
        <v>1</v>
      </c>
      <c r="F908" s="103">
        <f t="shared" si="40"/>
        <v>0.304878048780488</v>
      </c>
      <c r="G908" s="104">
        <v>329</v>
      </c>
      <c r="IL908" s="50"/>
      <c r="IM908" s="50"/>
      <c r="IN908" s="50"/>
      <c r="IO908" s="50"/>
      <c r="IP908" s="50"/>
    </row>
    <row r="909" s="83" customFormat="1" ht="15" customHeight="1" spans="1:250">
      <c r="A909" s="105">
        <v>2130302</v>
      </c>
      <c r="B909" s="107" t="s">
        <v>64</v>
      </c>
      <c r="C909" s="111">
        <v>210</v>
      </c>
      <c r="D909" s="101">
        <v>210</v>
      </c>
      <c r="E909" s="102">
        <f t="shared" si="41"/>
        <v>0</v>
      </c>
      <c r="F909" s="103">
        <f t="shared" si="40"/>
        <v>0</v>
      </c>
      <c r="G909" s="104">
        <v>210</v>
      </c>
      <c r="IL909" s="50"/>
      <c r="IM909" s="50"/>
      <c r="IN909" s="50"/>
      <c r="IO909" s="50"/>
      <c r="IP909" s="50"/>
    </row>
    <row r="910" s="83" customFormat="1" ht="15" customHeight="1" spans="1:250">
      <c r="A910" s="105">
        <v>2130303</v>
      </c>
      <c r="B910" s="107" t="s">
        <v>65</v>
      </c>
      <c r="C910" s="111"/>
      <c r="D910" s="101">
        <v>0</v>
      </c>
      <c r="E910" s="102">
        <f t="shared" si="41"/>
        <v>0</v>
      </c>
      <c r="F910" s="103">
        <f t="shared" si="40"/>
        <v>0</v>
      </c>
      <c r="G910" s="104">
        <v>0</v>
      </c>
      <c r="IL910" s="50"/>
      <c r="IM910" s="50"/>
      <c r="IN910" s="50"/>
      <c r="IO910" s="50"/>
      <c r="IP910" s="50"/>
    </row>
    <row r="911" s="83" customFormat="1" ht="15" customHeight="1" spans="1:250">
      <c r="A911" s="105">
        <v>2130304</v>
      </c>
      <c r="B911" s="107" t="s">
        <v>754</v>
      </c>
      <c r="C911" s="111"/>
      <c r="D911" s="101">
        <v>0</v>
      </c>
      <c r="E911" s="102">
        <f t="shared" si="41"/>
        <v>0</v>
      </c>
      <c r="F911" s="103">
        <f t="shared" si="40"/>
        <v>0</v>
      </c>
      <c r="G911" s="104">
        <v>0</v>
      </c>
      <c r="IL911" s="50"/>
      <c r="IM911" s="50"/>
      <c r="IN911" s="50"/>
      <c r="IO911" s="50"/>
      <c r="IP911" s="50"/>
    </row>
    <row r="912" s="83" customFormat="1" ht="15" customHeight="1" spans="1:250">
      <c r="A912" s="105">
        <v>2130305</v>
      </c>
      <c r="B912" s="107" t="s">
        <v>755</v>
      </c>
      <c r="C912" s="111"/>
      <c r="D912" s="101">
        <v>0</v>
      </c>
      <c r="E912" s="102">
        <f t="shared" si="41"/>
        <v>0</v>
      </c>
      <c r="F912" s="103">
        <f t="shared" si="40"/>
        <v>0</v>
      </c>
      <c r="G912" s="104">
        <v>0</v>
      </c>
      <c r="IL912" s="50"/>
      <c r="IM912" s="50"/>
      <c r="IN912" s="50"/>
      <c r="IO912" s="50"/>
      <c r="IP912" s="50"/>
    </row>
    <row r="913" s="83" customFormat="1" ht="15" customHeight="1" spans="1:250">
      <c r="A913" s="105">
        <v>2130306</v>
      </c>
      <c r="B913" s="107" t="s">
        <v>756</v>
      </c>
      <c r="C913" s="111">
        <v>16</v>
      </c>
      <c r="D913" s="101">
        <v>11</v>
      </c>
      <c r="E913" s="102">
        <f t="shared" si="41"/>
        <v>-5</v>
      </c>
      <c r="F913" s="103">
        <f t="shared" si="40"/>
        <v>-31.25</v>
      </c>
      <c r="G913" s="104">
        <v>11</v>
      </c>
      <c r="IL913" s="50"/>
      <c r="IM913" s="50"/>
      <c r="IN913" s="50"/>
      <c r="IO913" s="50"/>
      <c r="IP913" s="50"/>
    </row>
    <row r="914" s="83" customFormat="1" ht="15" customHeight="1" spans="1:250">
      <c r="A914" s="105">
        <v>2130307</v>
      </c>
      <c r="B914" s="107" t="s">
        <v>757</v>
      </c>
      <c r="C914" s="111"/>
      <c r="D914" s="101">
        <v>0</v>
      </c>
      <c r="E914" s="102">
        <f t="shared" si="41"/>
        <v>0</v>
      </c>
      <c r="F914" s="103">
        <f t="shared" si="40"/>
        <v>0</v>
      </c>
      <c r="G914" s="104">
        <v>0</v>
      </c>
      <c r="IL914" s="50"/>
      <c r="IM914" s="50"/>
      <c r="IN914" s="50"/>
      <c r="IO914" s="50"/>
      <c r="IP914" s="50"/>
    </row>
    <row r="915" s="83" customFormat="1" ht="15" customHeight="1" spans="1:250">
      <c r="A915" s="105">
        <v>2130308</v>
      </c>
      <c r="B915" s="107" t="s">
        <v>758</v>
      </c>
      <c r="C915" s="111"/>
      <c r="D915" s="101">
        <v>0</v>
      </c>
      <c r="E915" s="102">
        <f t="shared" si="41"/>
        <v>0</v>
      </c>
      <c r="F915" s="103">
        <f t="shared" si="40"/>
        <v>0</v>
      </c>
      <c r="G915" s="104">
        <v>0</v>
      </c>
      <c r="IL915" s="50"/>
      <c r="IM915" s="50"/>
      <c r="IN915" s="50"/>
      <c r="IO915" s="50"/>
      <c r="IP915" s="50"/>
    </row>
    <row r="916" s="83" customFormat="1" ht="15" customHeight="1" spans="1:250">
      <c r="A916" s="105">
        <v>2130309</v>
      </c>
      <c r="B916" s="107" t="s">
        <v>759</v>
      </c>
      <c r="C916" s="111">
        <v>154</v>
      </c>
      <c r="D916" s="101">
        <v>127</v>
      </c>
      <c r="E916" s="102">
        <f t="shared" si="41"/>
        <v>-27</v>
      </c>
      <c r="F916" s="103">
        <f t="shared" si="40"/>
        <v>-17.5324675324675</v>
      </c>
      <c r="G916" s="104">
        <v>127</v>
      </c>
      <c r="IL916" s="50"/>
      <c r="IM916" s="50"/>
      <c r="IN916" s="50"/>
      <c r="IO916" s="50"/>
      <c r="IP916" s="50"/>
    </row>
    <row r="917" s="83" customFormat="1" ht="15" customHeight="1" spans="1:250">
      <c r="A917" s="105">
        <v>2130310</v>
      </c>
      <c r="B917" s="107" t="s">
        <v>760</v>
      </c>
      <c r="C917" s="111">
        <v>60</v>
      </c>
      <c r="D917" s="101">
        <v>60</v>
      </c>
      <c r="E917" s="102">
        <f t="shared" si="41"/>
        <v>0</v>
      </c>
      <c r="F917" s="103">
        <f t="shared" si="40"/>
        <v>0</v>
      </c>
      <c r="G917" s="104">
        <v>60</v>
      </c>
      <c r="IL917" s="50"/>
      <c r="IM917" s="50"/>
      <c r="IN917" s="50"/>
      <c r="IO917" s="50"/>
      <c r="IP917" s="50"/>
    </row>
    <row r="918" s="83" customFormat="1" ht="15" customHeight="1" spans="1:250">
      <c r="A918" s="105">
        <v>2130311</v>
      </c>
      <c r="B918" s="107" t="s">
        <v>761</v>
      </c>
      <c r="C918" s="111">
        <v>220</v>
      </c>
      <c r="D918" s="101">
        <v>95</v>
      </c>
      <c r="E918" s="102">
        <f t="shared" si="41"/>
        <v>-125</v>
      </c>
      <c r="F918" s="103">
        <f t="shared" si="40"/>
        <v>-56.8181818181818</v>
      </c>
      <c r="G918" s="104">
        <v>95</v>
      </c>
      <c r="IL918" s="50"/>
      <c r="IM918" s="50"/>
      <c r="IN918" s="50"/>
      <c r="IO918" s="50"/>
      <c r="IP918" s="50"/>
    </row>
    <row r="919" s="83" customFormat="1" ht="15" customHeight="1" spans="1:250">
      <c r="A919" s="105">
        <v>2130312</v>
      </c>
      <c r="B919" s="107" t="s">
        <v>762</v>
      </c>
      <c r="C919" s="111">
        <v>30</v>
      </c>
      <c r="D919" s="101">
        <v>30</v>
      </c>
      <c r="E919" s="102">
        <f t="shared" si="41"/>
        <v>0</v>
      </c>
      <c r="F919" s="103">
        <f t="shared" si="40"/>
        <v>0</v>
      </c>
      <c r="G919" s="104">
        <v>30</v>
      </c>
      <c r="IL919" s="50"/>
      <c r="IM919" s="50"/>
      <c r="IN919" s="50"/>
      <c r="IO919" s="50"/>
      <c r="IP919" s="50"/>
    </row>
    <row r="920" s="83" customFormat="1" ht="15" customHeight="1" spans="1:250">
      <c r="A920" s="105">
        <v>2130313</v>
      </c>
      <c r="B920" s="107" t="s">
        <v>763</v>
      </c>
      <c r="C920" s="111"/>
      <c r="D920" s="101">
        <v>0</v>
      </c>
      <c r="E920" s="102">
        <f t="shared" si="41"/>
        <v>0</v>
      </c>
      <c r="F920" s="103">
        <f t="shared" si="40"/>
        <v>0</v>
      </c>
      <c r="G920" s="104">
        <v>0</v>
      </c>
      <c r="IL920" s="50"/>
      <c r="IM920" s="50"/>
      <c r="IN920" s="50"/>
      <c r="IO920" s="50"/>
      <c r="IP920" s="50"/>
    </row>
    <row r="921" s="83" customFormat="1" ht="15" customHeight="1" spans="1:250">
      <c r="A921" s="105">
        <v>2130314</v>
      </c>
      <c r="B921" s="107" t="s">
        <v>764</v>
      </c>
      <c r="C921" s="111">
        <v>26</v>
      </c>
      <c r="D921" s="101">
        <v>26</v>
      </c>
      <c r="E921" s="102">
        <f t="shared" si="41"/>
        <v>0</v>
      </c>
      <c r="F921" s="103">
        <f t="shared" si="40"/>
        <v>0</v>
      </c>
      <c r="G921" s="104">
        <v>26</v>
      </c>
      <c r="IL921" s="50"/>
      <c r="IM921" s="50"/>
      <c r="IN921" s="50"/>
      <c r="IO921" s="50"/>
      <c r="IP921" s="50"/>
    </row>
    <row r="922" s="83" customFormat="1" ht="15" customHeight="1" spans="1:250">
      <c r="A922" s="105">
        <v>2130315</v>
      </c>
      <c r="B922" s="107" t="s">
        <v>765</v>
      </c>
      <c r="C922" s="111"/>
      <c r="D922" s="101">
        <v>0</v>
      </c>
      <c r="E922" s="102">
        <f t="shared" si="41"/>
        <v>0</v>
      </c>
      <c r="F922" s="103">
        <f t="shared" si="40"/>
        <v>0</v>
      </c>
      <c r="G922" s="104">
        <v>0</v>
      </c>
      <c r="IL922" s="50"/>
      <c r="IM922" s="50"/>
      <c r="IN922" s="50"/>
      <c r="IO922" s="50"/>
      <c r="IP922" s="50"/>
    </row>
    <row r="923" s="83" customFormat="1" ht="15" customHeight="1" spans="1:250">
      <c r="A923" s="105">
        <v>2130316</v>
      </c>
      <c r="B923" s="107" t="s">
        <v>766</v>
      </c>
      <c r="C923" s="111"/>
      <c r="D923" s="101">
        <v>0</v>
      </c>
      <c r="E923" s="102">
        <f t="shared" si="41"/>
        <v>0</v>
      </c>
      <c r="F923" s="103">
        <f t="shared" si="40"/>
        <v>0</v>
      </c>
      <c r="G923" s="104">
        <v>0</v>
      </c>
      <c r="IL923" s="50"/>
      <c r="IM923" s="50"/>
      <c r="IN923" s="50"/>
      <c r="IO923" s="50"/>
      <c r="IP923" s="50"/>
    </row>
    <row r="924" s="83" customFormat="1" ht="15" customHeight="1" spans="1:250">
      <c r="A924" s="105">
        <v>2130317</v>
      </c>
      <c r="B924" s="107" t="s">
        <v>767</v>
      </c>
      <c r="C924" s="111">
        <v>47</v>
      </c>
      <c r="D924" s="101">
        <v>47</v>
      </c>
      <c r="E924" s="102">
        <f t="shared" si="41"/>
        <v>0</v>
      </c>
      <c r="F924" s="103">
        <f t="shared" si="40"/>
        <v>0</v>
      </c>
      <c r="G924" s="104">
        <v>47</v>
      </c>
      <c r="IL924" s="50"/>
      <c r="IM924" s="50"/>
      <c r="IN924" s="50"/>
      <c r="IO924" s="50"/>
      <c r="IP924" s="50"/>
    </row>
    <row r="925" s="83" customFormat="1" ht="15" customHeight="1" spans="1:250">
      <c r="A925" s="105">
        <v>2130318</v>
      </c>
      <c r="B925" s="107" t="s">
        <v>768</v>
      </c>
      <c r="C925" s="111"/>
      <c r="D925" s="101">
        <v>0</v>
      </c>
      <c r="E925" s="102">
        <f t="shared" si="41"/>
        <v>0</v>
      </c>
      <c r="F925" s="103">
        <f t="shared" si="40"/>
        <v>0</v>
      </c>
      <c r="G925" s="104">
        <v>0</v>
      </c>
      <c r="IL925" s="50"/>
      <c r="IM925" s="50"/>
      <c r="IN925" s="50"/>
      <c r="IO925" s="50"/>
      <c r="IP925" s="50"/>
    </row>
    <row r="926" s="83" customFormat="1" ht="15" customHeight="1" spans="1:250">
      <c r="A926" s="105">
        <v>2130319</v>
      </c>
      <c r="B926" s="107" t="s">
        <v>769</v>
      </c>
      <c r="C926" s="111"/>
      <c r="D926" s="101">
        <v>0</v>
      </c>
      <c r="E926" s="102">
        <f t="shared" si="41"/>
        <v>0</v>
      </c>
      <c r="F926" s="103">
        <f t="shared" si="40"/>
        <v>0</v>
      </c>
      <c r="G926" s="104">
        <v>0</v>
      </c>
      <c r="IL926" s="50"/>
      <c r="IM926" s="50"/>
      <c r="IN926" s="50"/>
      <c r="IO926" s="50"/>
      <c r="IP926" s="50"/>
    </row>
    <row r="927" s="83" customFormat="1" ht="15" customHeight="1" spans="1:250">
      <c r="A927" s="105">
        <v>2130321</v>
      </c>
      <c r="B927" s="107" t="s">
        <v>770</v>
      </c>
      <c r="C927" s="111"/>
      <c r="D927" s="101">
        <v>0</v>
      </c>
      <c r="E927" s="102">
        <f t="shared" si="41"/>
        <v>0</v>
      </c>
      <c r="F927" s="103">
        <f t="shared" si="40"/>
        <v>0</v>
      </c>
      <c r="G927" s="104">
        <v>0</v>
      </c>
      <c r="IL927" s="50"/>
      <c r="IM927" s="50"/>
      <c r="IN927" s="50"/>
      <c r="IO927" s="50"/>
      <c r="IP927" s="50"/>
    </row>
    <row r="928" s="83" customFormat="1" ht="15" customHeight="1" spans="1:250">
      <c r="A928" s="105">
        <v>2130322</v>
      </c>
      <c r="B928" s="107" t="s">
        <v>771</v>
      </c>
      <c r="C928" s="111"/>
      <c r="D928" s="101">
        <v>0</v>
      </c>
      <c r="E928" s="102">
        <f t="shared" si="41"/>
        <v>0</v>
      </c>
      <c r="F928" s="103">
        <f t="shared" si="40"/>
        <v>0</v>
      </c>
      <c r="G928" s="104">
        <v>0</v>
      </c>
      <c r="IL928" s="50"/>
      <c r="IM928" s="50"/>
      <c r="IN928" s="50"/>
      <c r="IO928" s="50"/>
      <c r="IP928" s="50"/>
    </row>
    <row r="929" s="83" customFormat="1" ht="15" customHeight="1" spans="1:250">
      <c r="A929" s="105">
        <v>2130333</v>
      </c>
      <c r="B929" s="107" t="s">
        <v>744</v>
      </c>
      <c r="C929" s="111"/>
      <c r="D929" s="101">
        <v>0</v>
      </c>
      <c r="E929" s="102">
        <f t="shared" si="41"/>
        <v>0</v>
      </c>
      <c r="F929" s="103">
        <f t="shared" si="40"/>
        <v>0</v>
      </c>
      <c r="G929" s="104">
        <v>0</v>
      </c>
      <c r="IL929" s="50"/>
      <c r="IM929" s="50"/>
      <c r="IN929" s="50"/>
      <c r="IO929" s="50"/>
      <c r="IP929" s="50"/>
    </row>
    <row r="930" s="83" customFormat="1" ht="15" customHeight="1" spans="1:250">
      <c r="A930" s="105">
        <v>2130334</v>
      </c>
      <c r="B930" s="107" t="s">
        <v>772</v>
      </c>
      <c r="C930" s="111"/>
      <c r="D930" s="101">
        <v>0</v>
      </c>
      <c r="E930" s="102">
        <f t="shared" si="41"/>
        <v>0</v>
      </c>
      <c r="F930" s="103">
        <f t="shared" si="40"/>
        <v>0</v>
      </c>
      <c r="G930" s="104">
        <v>0</v>
      </c>
      <c r="IL930" s="50"/>
      <c r="IM930" s="50"/>
      <c r="IN930" s="50"/>
      <c r="IO930" s="50"/>
      <c r="IP930" s="50"/>
    </row>
    <row r="931" s="83" customFormat="1" ht="15" customHeight="1" spans="1:250">
      <c r="A931" s="105">
        <v>2130335</v>
      </c>
      <c r="B931" s="107" t="s">
        <v>773</v>
      </c>
      <c r="C931" s="111"/>
      <c r="D931" s="101">
        <v>0</v>
      </c>
      <c r="E931" s="102">
        <f t="shared" si="41"/>
        <v>0</v>
      </c>
      <c r="F931" s="103">
        <f t="shared" si="40"/>
        <v>0</v>
      </c>
      <c r="G931" s="104">
        <v>0</v>
      </c>
      <c r="IL931" s="50"/>
      <c r="IM931" s="50"/>
      <c r="IN931" s="50"/>
      <c r="IO931" s="50"/>
      <c r="IP931" s="50"/>
    </row>
    <row r="932" s="83" customFormat="1" ht="15" customHeight="1" spans="1:250">
      <c r="A932" s="105">
        <v>2130399</v>
      </c>
      <c r="B932" s="107" t="s">
        <v>774</v>
      </c>
      <c r="C932" s="111">
        <v>480</v>
      </c>
      <c r="D932" s="101">
        <v>447</v>
      </c>
      <c r="E932" s="102">
        <f t="shared" si="41"/>
        <v>-33</v>
      </c>
      <c r="F932" s="103">
        <f t="shared" si="40"/>
        <v>-6.875</v>
      </c>
      <c r="G932" s="104">
        <v>447</v>
      </c>
      <c r="IL932" s="50"/>
      <c r="IM932" s="50"/>
      <c r="IN932" s="50"/>
      <c r="IO932" s="50"/>
      <c r="IP932" s="50"/>
    </row>
    <row r="933" s="83" customFormat="1" ht="15" customHeight="1" spans="1:250">
      <c r="A933" s="105">
        <v>21304</v>
      </c>
      <c r="B933" s="106" t="s">
        <v>775</v>
      </c>
      <c r="C933" s="110">
        <f>SUM(C934:C943)</f>
        <v>0</v>
      </c>
      <c r="D933" s="101">
        <v>0</v>
      </c>
      <c r="E933" s="102">
        <f t="shared" si="41"/>
        <v>0</v>
      </c>
      <c r="F933" s="103">
        <f t="shared" si="40"/>
        <v>0</v>
      </c>
      <c r="G933" s="104">
        <v>0</v>
      </c>
      <c r="IL933" s="50"/>
      <c r="IM933" s="50"/>
      <c r="IN933" s="50"/>
      <c r="IO933" s="50"/>
      <c r="IP933" s="50"/>
    </row>
    <row r="934" s="83" customFormat="1" ht="15" customHeight="1" spans="1:250">
      <c r="A934" s="105">
        <v>2130401</v>
      </c>
      <c r="B934" s="107" t="s">
        <v>63</v>
      </c>
      <c r="C934" s="111"/>
      <c r="D934" s="101">
        <v>0</v>
      </c>
      <c r="E934" s="102">
        <f t="shared" si="41"/>
        <v>0</v>
      </c>
      <c r="F934" s="103">
        <f t="shared" si="40"/>
        <v>0</v>
      </c>
      <c r="G934" s="104">
        <v>0</v>
      </c>
      <c r="IL934" s="50"/>
      <c r="IM934" s="50"/>
      <c r="IN934" s="50"/>
      <c r="IO934" s="50"/>
      <c r="IP934" s="50"/>
    </row>
    <row r="935" s="83" customFormat="1" ht="15" customHeight="1" spans="1:250">
      <c r="A935" s="105">
        <v>2130402</v>
      </c>
      <c r="B935" s="107" t="s">
        <v>64</v>
      </c>
      <c r="C935" s="111"/>
      <c r="D935" s="101">
        <v>0</v>
      </c>
      <c r="E935" s="102">
        <f t="shared" si="41"/>
        <v>0</v>
      </c>
      <c r="F935" s="103">
        <f t="shared" si="40"/>
        <v>0</v>
      </c>
      <c r="G935" s="104">
        <v>0</v>
      </c>
      <c r="IL935" s="50"/>
      <c r="IM935" s="50"/>
      <c r="IN935" s="50"/>
      <c r="IO935" s="50"/>
      <c r="IP935" s="50"/>
    </row>
    <row r="936" s="83" customFormat="1" ht="15" customHeight="1" spans="1:250">
      <c r="A936" s="105">
        <v>2130403</v>
      </c>
      <c r="B936" s="107" t="s">
        <v>65</v>
      </c>
      <c r="C936" s="111"/>
      <c r="D936" s="101">
        <v>0</v>
      </c>
      <c r="E936" s="102">
        <f t="shared" si="41"/>
        <v>0</v>
      </c>
      <c r="F936" s="103">
        <f t="shared" si="40"/>
        <v>0</v>
      </c>
      <c r="G936" s="104">
        <v>0</v>
      </c>
      <c r="IL936" s="50"/>
      <c r="IM936" s="50"/>
      <c r="IN936" s="50"/>
      <c r="IO936" s="50"/>
      <c r="IP936" s="50"/>
    </row>
    <row r="937" s="83" customFormat="1" ht="15" customHeight="1" spans="1:250">
      <c r="A937" s="105">
        <v>2130404</v>
      </c>
      <c r="B937" s="107" t="s">
        <v>776</v>
      </c>
      <c r="C937" s="111"/>
      <c r="D937" s="101">
        <v>0</v>
      </c>
      <c r="E937" s="102">
        <f t="shared" si="41"/>
        <v>0</v>
      </c>
      <c r="F937" s="103">
        <f t="shared" si="40"/>
        <v>0</v>
      </c>
      <c r="G937" s="104">
        <v>0</v>
      </c>
      <c r="IL937" s="50"/>
      <c r="IM937" s="50"/>
      <c r="IN937" s="50"/>
      <c r="IO937" s="50"/>
      <c r="IP937" s="50"/>
    </row>
    <row r="938" s="83" customFormat="1" ht="15" customHeight="1" spans="1:250">
      <c r="A938" s="105">
        <v>2130405</v>
      </c>
      <c r="B938" s="107" t="s">
        <v>777</v>
      </c>
      <c r="C938" s="111"/>
      <c r="D938" s="101">
        <v>0</v>
      </c>
      <c r="E938" s="102">
        <f t="shared" si="41"/>
        <v>0</v>
      </c>
      <c r="F938" s="103">
        <f t="shared" si="40"/>
        <v>0</v>
      </c>
      <c r="G938" s="104">
        <v>0</v>
      </c>
      <c r="IL938" s="50"/>
      <c r="IM938" s="50"/>
      <c r="IN938" s="50"/>
      <c r="IO938" s="50"/>
      <c r="IP938" s="50"/>
    </row>
    <row r="939" s="83" customFormat="1" ht="15" customHeight="1" spans="1:250">
      <c r="A939" s="105">
        <v>2130406</v>
      </c>
      <c r="B939" s="107" t="s">
        <v>778</v>
      </c>
      <c r="C939" s="111"/>
      <c r="D939" s="101">
        <v>0</v>
      </c>
      <c r="E939" s="102">
        <f t="shared" si="41"/>
        <v>0</v>
      </c>
      <c r="F939" s="103">
        <f t="shared" si="40"/>
        <v>0</v>
      </c>
      <c r="G939" s="104">
        <v>0</v>
      </c>
      <c r="IL939" s="50"/>
      <c r="IM939" s="50"/>
      <c r="IN939" s="50"/>
      <c r="IO939" s="50"/>
      <c r="IP939" s="50"/>
    </row>
    <row r="940" s="83" customFormat="1" ht="15" customHeight="1" spans="1:250">
      <c r="A940" s="105">
        <v>2130407</v>
      </c>
      <c r="B940" s="107" t="s">
        <v>779</v>
      </c>
      <c r="C940" s="111"/>
      <c r="D940" s="101">
        <v>0</v>
      </c>
      <c r="E940" s="102">
        <f t="shared" si="41"/>
        <v>0</v>
      </c>
      <c r="F940" s="103">
        <f t="shared" si="40"/>
        <v>0</v>
      </c>
      <c r="G940" s="104">
        <v>0</v>
      </c>
      <c r="IL940" s="50"/>
      <c r="IM940" s="50"/>
      <c r="IN940" s="50"/>
      <c r="IO940" s="50"/>
      <c r="IP940" s="50"/>
    </row>
    <row r="941" s="83" customFormat="1" ht="15" customHeight="1" spans="1:250">
      <c r="A941" s="105">
        <v>2130408</v>
      </c>
      <c r="B941" s="107" t="s">
        <v>780</v>
      </c>
      <c r="C941" s="111"/>
      <c r="D941" s="101">
        <v>0</v>
      </c>
      <c r="E941" s="102">
        <f t="shared" si="41"/>
        <v>0</v>
      </c>
      <c r="F941" s="103">
        <f t="shared" si="40"/>
        <v>0</v>
      </c>
      <c r="G941" s="104">
        <v>0</v>
      </c>
      <c r="IL941" s="50"/>
      <c r="IM941" s="50"/>
      <c r="IN941" s="50"/>
      <c r="IO941" s="50"/>
      <c r="IP941" s="50"/>
    </row>
    <row r="942" s="83" customFormat="1" ht="15" customHeight="1" spans="1:250">
      <c r="A942" s="105">
        <v>2130409</v>
      </c>
      <c r="B942" s="107" t="s">
        <v>781</v>
      </c>
      <c r="C942" s="111"/>
      <c r="D942" s="101">
        <v>0</v>
      </c>
      <c r="E942" s="102">
        <f t="shared" si="41"/>
        <v>0</v>
      </c>
      <c r="F942" s="103">
        <f t="shared" si="40"/>
        <v>0</v>
      </c>
      <c r="G942" s="104">
        <v>0</v>
      </c>
      <c r="IL942" s="50"/>
      <c r="IM942" s="50"/>
      <c r="IN942" s="50"/>
      <c r="IO942" s="50"/>
      <c r="IP942" s="50"/>
    </row>
    <row r="943" s="83" customFormat="1" ht="15" customHeight="1" spans="1:250">
      <c r="A943" s="105">
        <v>2130499</v>
      </c>
      <c r="B943" s="107" t="s">
        <v>782</v>
      </c>
      <c r="C943" s="111"/>
      <c r="D943" s="101">
        <v>0</v>
      </c>
      <c r="E943" s="102">
        <f t="shared" si="41"/>
        <v>0</v>
      </c>
      <c r="F943" s="103">
        <f t="shared" si="40"/>
        <v>0</v>
      </c>
      <c r="G943" s="104">
        <v>0</v>
      </c>
      <c r="IL943" s="50"/>
      <c r="IM943" s="50"/>
      <c r="IN943" s="50"/>
      <c r="IO943" s="50"/>
      <c r="IP943" s="50"/>
    </row>
    <row r="944" s="83" customFormat="1" ht="15" customHeight="1" spans="1:250">
      <c r="A944" s="105">
        <v>21305</v>
      </c>
      <c r="B944" s="106" t="s">
        <v>783</v>
      </c>
      <c r="C944" s="110">
        <f>SUM(C945:C954)</f>
        <v>579</v>
      </c>
      <c r="D944" s="101">
        <v>589</v>
      </c>
      <c r="E944" s="102">
        <f t="shared" si="41"/>
        <v>10</v>
      </c>
      <c r="F944" s="103">
        <f t="shared" si="40"/>
        <v>1.72711571675302</v>
      </c>
      <c r="G944" s="104">
        <v>589</v>
      </c>
      <c r="IL944" s="50"/>
      <c r="IM944" s="50"/>
      <c r="IN944" s="50"/>
      <c r="IO944" s="50"/>
      <c r="IP944" s="50"/>
    </row>
    <row r="945" s="83" customFormat="1" ht="15" customHeight="1" spans="1:250">
      <c r="A945" s="105">
        <v>2130501</v>
      </c>
      <c r="B945" s="107" t="s">
        <v>63</v>
      </c>
      <c r="C945" s="111">
        <v>69</v>
      </c>
      <c r="D945" s="101">
        <v>62</v>
      </c>
      <c r="E945" s="102">
        <f t="shared" si="41"/>
        <v>-7</v>
      </c>
      <c r="F945" s="103">
        <f t="shared" si="40"/>
        <v>-10.1449275362319</v>
      </c>
      <c r="G945" s="104">
        <v>62</v>
      </c>
      <c r="IL945" s="50"/>
      <c r="IM945" s="50"/>
      <c r="IN945" s="50"/>
      <c r="IO945" s="50"/>
      <c r="IP945" s="50"/>
    </row>
    <row r="946" s="83" customFormat="1" ht="15" customHeight="1" spans="1:250">
      <c r="A946" s="105">
        <v>2130502</v>
      </c>
      <c r="B946" s="107" t="s">
        <v>64</v>
      </c>
      <c r="C946" s="111"/>
      <c r="D946" s="101">
        <v>0</v>
      </c>
      <c r="E946" s="102">
        <f t="shared" si="41"/>
        <v>0</v>
      </c>
      <c r="F946" s="103">
        <f t="shared" si="40"/>
        <v>0</v>
      </c>
      <c r="G946" s="104">
        <v>0</v>
      </c>
      <c r="IL946" s="50"/>
      <c r="IM946" s="50"/>
      <c r="IN946" s="50"/>
      <c r="IO946" s="50"/>
      <c r="IP946" s="50"/>
    </row>
    <row r="947" s="83" customFormat="1" ht="15" customHeight="1" spans="1:250">
      <c r="A947" s="105">
        <v>2130503</v>
      </c>
      <c r="B947" s="107" t="s">
        <v>65</v>
      </c>
      <c r="C947" s="111"/>
      <c r="D947" s="101">
        <v>0</v>
      </c>
      <c r="E947" s="102">
        <f t="shared" si="41"/>
        <v>0</v>
      </c>
      <c r="F947" s="103">
        <f t="shared" si="40"/>
        <v>0</v>
      </c>
      <c r="G947" s="104">
        <v>0</v>
      </c>
      <c r="IL947" s="50"/>
      <c r="IM947" s="50"/>
      <c r="IN947" s="50"/>
      <c r="IO947" s="50"/>
      <c r="IP947" s="50"/>
    </row>
    <row r="948" s="83" customFormat="1" ht="15" customHeight="1" spans="1:250">
      <c r="A948" s="105">
        <v>2130504</v>
      </c>
      <c r="B948" s="107" t="s">
        <v>784</v>
      </c>
      <c r="C948" s="111">
        <v>300</v>
      </c>
      <c r="D948" s="101">
        <v>227</v>
      </c>
      <c r="E948" s="102">
        <f t="shared" si="41"/>
        <v>-73</v>
      </c>
      <c r="F948" s="103">
        <f t="shared" si="40"/>
        <v>-24.3333333333333</v>
      </c>
      <c r="G948" s="104">
        <v>227</v>
      </c>
      <c r="IL948" s="50"/>
      <c r="IM948" s="50"/>
      <c r="IN948" s="50"/>
      <c r="IO948" s="50"/>
      <c r="IP948" s="50"/>
    </row>
    <row r="949" s="83" customFormat="1" ht="15" customHeight="1" spans="1:250">
      <c r="A949" s="105">
        <v>2130505</v>
      </c>
      <c r="B949" s="107" t="s">
        <v>785</v>
      </c>
      <c r="C949" s="111">
        <v>200</v>
      </c>
      <c r="D949" s="101">
        <v>200</v>
      </c>
      <c r="E949" s="102">
        <f t="shared" si="41"/>
        <v>0</v>
      </c>
      <c r="F949" s="103">
        <f t="shared" si="40"/>
        <v>0</v>
      </c>
      <c r="G949" s="104">
        <v>200</v>
      </c>
      <c r="IL949" s="50"/>
      <c r="IM949" s="50"/>
      <c r="IN949" s="50"/>
      <c r="IO949" s="50"/>
      <c r="IP949" s="50"/>
    </row>
    <row r="950" s="83" customFormat="1" ht="15" customHeight="1" spans="1:250">
      <c r="A950" s="105">
        <v>2130506</v>
      </c>
      <c r="B950" s="107" t="s">
        <v>786</v>
      </c>
      <c r="C950" s="111"/>
      <c r="D950" s="101">
        <v>0</v>
      </c>
      <c r="E950" s="102">
        <f t="shared" si="41"/>
        <v>0</v>
      </c>
      <c r="F950" s="103">
        <f t="shared" si="40"/>
        <v>0</v>
      </c>
      <c r="G950" s="104">
        <v>0</v>
      </c>
      <c r="IL950" s="50"/>
      <c r="IM950" s="50"/>
      <c r="IN950" s="50"/>
      <c r="IO950" s="50"/>
      <c r="IP950" s="50"/>
    </row>
    <row r="951" s="83" customFormat="1" ht="15" customHeight="1" spans="1:250">
      <c r="A951" s="105">
        <v>2130507</v>
      </c>
      <c r="B951" s="107" t="s">
        <v>787</v>
      </c>
      <c r="C951" s="111"/>
      <c r="D951" s="101">
        <v>0</v>
      </c>
      <c r="E951" s="102">
        <f t="shared" si="41"/>
        <v>0</v>
      </c>
      <c r="F951" s="103">
        <f t="shared" si="40"/>
        <v>0</v>
      </c>
      <c r="G951" s="104">
        <v>0</v>
      </c>
      <c r="IL951" s="50"/>
      <c r="IM951" s="50"/>
      <c r="IN951" s="50"/>
      <c r="IO951" s="50"/>
      <c r="IP951" s="50"/>
    </row>
    <row r="952" s="83" customFormat="1" ht="15" customHeight="1" spans="1:250">
      <c r="A952" s="105">
        <v>2130508</v>
      </c>
      <c r="B952" s="107" t="s">
        <v>788</v>
      </c>
      <c r="C952" s="111"/>
      <c r="D952" s="101">
        <v>0</v>
      </c>
      <c r="E952" s="102">
        <f t="shared" si="41"/>
        <v>0</v>
      </c>
      <c r="F952" s="103">
        <f t="shared" si="40"/>
        <v>0</v>
      </c>
      <c r="G952" s="104">
        <v>0</v>
      </c>
      <c r="IL952" s="50"/>
      <c r="IM952" s="50"/>
      <c r="IN952" s="50"/>
      <c r="IO952" s="50"/>
      <c r="IP952" s="50"/>
    </row>
    <row r="953" s="83" customFormat="1" ht="15" customHeight="1" spans="1:250">
      <c r="A953" s="105">
        <v>2130550</v>
      </c>
      <c r="B953" s="107" t="s">
        <v>789</v>
      </c>
      <c r="C953" s="111"/>
      <c r="D953" s="101">
        <v>0</v>
      </c>
      <c r="E953" s="102">
        <f t="shared" si="41"/>
        <v>0</v>
      </c>
      <c r="F953" s="103">
        <f t="shared" si="40"/>
        <v>0</v>
      </c>
      <c r="G953" s="104">
        <v>0</v>
      </c>
      <c r="IL953" s="50"/>
      <c r="IM953" s="50"/>
      <c r="IN953" s="50"/>
      <c r="IO953" s="50"/>
      <c r="IP953" s="50"/>
    </row>
    <row r="954" s="83" customFormat="1" ht="15" customHeight="1" spans="1:250">
      <c r="A954" s="105">
        <v>2130599</v>
      </c>
      <c r="B954" s="107" t="s">
        <v>790</v>
      </c>
      <c r="C954" s="111">
        <v>10</v>
      </c>
      <c r="D954" s="101">
        <v>100</v>
      </c>
      <c r="E954" s="102">
        <f t="shared" si="41"/>
        <v>90</v>
      </c>
      <c r="F954" s="103">
        <f t="shared" si="40"/>
        <v>900</v>
      </c>
      <c r="G954" s="104">
        <v>100</v>
      </c>
      <c r="IL954" s="50"/>
      <c r="IM954" s="50"/>
      <c r="IN954" s="50"/>
      <c r="IO954" s="50"/>
      <c r="IP954" s="50"/>
    </row>
    <row r="955" s="83" customFormat="1" ht="15" customHeight="1" spans="1:250">
      <c r="A955" s="105">
        <v>21306</v>
      </c>
      <c r="B955" s="106" t="s">
        <v>791</v>
      </c>
      <c r="C955" s="110">
        <f>SUM(C956:C960)</f>
        <v>20</v>
      </c>
      <c r="D955" s="101">
        <v>10</v>
      </c>
      <c r="E955" s="102">
        <f t="shared" si="41"/>
        <v>-10</v>
      </c>
      <c r="F955" s="103">
        <f t="shared" si="40"/>
        <v>-50</v>
      </c>
      <c r="G955" s="104">
        <v>10</v>
      </c>
      <c r="IL955" s="50"/>
      <c r="IM955" s="50"/>
      <c r="IN955" s="50"/>
      <c r="IO955" s="50"/>
      <c r="IP955" s="50"/>
    </row>
    <row r="956" s="83" customFormat="1" ht="15" customHeight="1" spans="1:250">
      <c r="A956" s="105">
        <v>2130601</v>
      </c>
      <c r="B956" s="107" t="s">
        <v>368</v>
      </c>
      <c r="C956" s="111">
        <v>20</v>
      </c>
      <c r="D956" s="101">
        <v>10</v>
      </c>
      <c r="E956" s="102">
        <f t="shared" si="41"/>
        <v>-10</v>
      </c>
      <c r="F956" s="103">
        <f t="shared" si="40"/>
        <v>-50</v>
      </c>
      <c r="G956" s="104">
        <v>10</v>
      </c>
      <c r="IL956" s="50"/>
      <c r="IM956" s="50"/>
      <c r="IN956" s="50"/>
      <c r="IO956" s="50"/>
      <c r="IP956" s="50"/>
    </row>
    <row r="957" s="83" customFormat="1" ht="15" customHeight="1" spans="1:250">
      <c r="A957" s="105">
        <v>2130602</v>
      </c>
      <c r="B957" s="107" t="s">
        <v>792</v>
      </c>
      <c r="C957" s="111"/>
      <c r="D957" s="101">
        <v>0</v>
      </c>
      <c r="E957" s="102">
        <f t="shared" si="41"/>
        <v>0</v>
      </c>
      <c r="F957" s="103">
        <f t="shared" si="40"/>
        <v>0</v>
      </c>
      <c r="G957" s="104">
        <v>0</v>
      </c>
      <c r="IL957" s="50"/>
      <c r="IM957" s="50"/>
      <c r="IN957" s="50"/>
      <c r="IO957" s="50"/>
      <c r="IP957" s="50"/>
    </row>
    <row r="958" s="83" customFormat="1" ht="15" customHeight="1" spans="1:250">
      <c r="A958" s="105">
        <v>2130603</v>
      </c>
      <c r="B958" s="107" t="s">
        <v>793</v>
      </c>
      <c r="C958" s="111"/>
      <c r="D958" s="101">
        <v>0</v>
      </c>
      <c r="E958" s="102">
        <f t="shared" si="41"/>
        <v>0</v>
      </c>
      <c r="F958" s="103">
        <f t="shared" si="40"/>
        <v>0</v>
      </c>
      <c r="G958" s="104">
        <v>0</v>
      </c>
      <c r="IL958" s="50"/>
      <c r="IM958" s="50"/>
      <c r="IN958" s="50"/>
      <c r="IO958" s="50"/>
      <c r="IP958" s="50"/>
    </row>
    <row r="959" s="83" customFormat="1" ht="15" customHeight="1" spans="1:250">
      <c r="A959" s="105">
        <v>2130604</v>
      </c>
      <c r="B959" s="107" t="s">
        <v>794</v>
      </c>
      <c r="C959" s="111"/>
      <c r="D959" s="101">
        <v>0</v>
      </c>
      <c r="E959" s="102">
        <f t="shared" si="41"/>
        <v>0</v>
      </c>
      <c r="F959" s="103">
        <f t="shared" si="40"/>
        <v>0</v>
      </c>
      <c r="G959" s="104">
        <v>0</v>
      </c>
      <c r="IL959" s="50"/>
      <c r="IM959" s="50"/>
      <c r="IN959" s="50"/>
      <c r="IO959" s="50"/>
      <c r="IP959" s="50"/>
    </row>
    <row r="960" s="83" customFormat="1" ht="15" customHeight="1" spans="1:250">
      <c r="A960" s="105">
        <v>2130699</v>
      </c>
      <c r="B960" s="107" t="s">
        <v>795</v>
      </c>
      <c r="C960" s="111"/>
      <c r="D960" s="101">
        <v>0</v>
      </c>
      <c r="E960" s="102">
        <f t="shared" si="41"/>
        <v>0</v>
      </c>
      <c r="F960" s="103">
        <f t="shared" ref="F960:F1023" si="42">IF(C960=0,,E960/C960*100)</f>
        <v>0</v>
      </c>
      <c r="G960" s="104">
        <v>0</v>
      </c>
      <c r="IL960" s="50"/>
      <c r="IM960" s="50"/>
      <c r="IN960" s="50"/>
      <c r="IO960" s="50"/>
      <c r="IP960" s="50"/>
    </row>
    <row r="961" s="83" customFormat="1" ht="15" customHeight="1" spans="1:250">
      <c r="A961" s="105">
        <v>21307</v>
      </c>
      <c r="B961" s="106" t="s">
        <v>796</v>
      </c>
      <c r="C961" s="110">
        <f>SUM(C962:C967)</f>
        <v>1020</v>
      </c>
      <c r="D961" s="101">
        <v>1515</v>
      </c>
      <c r="E961" s="102">
        <f t="shared" si="41"/>
        <v>495</v>
      </c>
      <c r="F961" s="103">
        <f t="shared" si="42"/>
        <v>48.5294117647059</v>
      </c>
      <c r="G961" s="104">
        <v>1515</v>
      </c>
      <c r="IL961" s="50"/>
      <c r="IM961" s="50"/>
      <c r="IN961" s="50"/>
      <c r="IO961" s="50"/>
      <c r="IP961" s="50"/>
    </row>
    <row r="962" s="83" customFormat="1" ht="15" customHeight="1" spans="1:250">
      <c r="A962" s="105">
        <v>2130701</v>
      </c>
      <c r="B962" s="107" t="s">
        <v>797</v>
      </c>
      <c r="C962" s="111">
        <v>630</v>
      </c>
      <c r="D962" s="101">
        <v>767</v>
      </c>
      <c r="E962" s="102">
        <f t="shared" si="41"/>
        <v>137</v>
      </c>
      <c r="F962" s="103">
        <f t="shared" si="42"/>
        <v>21.7460317460317</v>
      </c>
      <c r="G962" s="104">
        <v>767</v>
      </c>
      <c r="IL962" s="50"/>
      <c r="IM962" s="50"/>
      <c r="IN962" s="50"/>
      <c r="IO962" s="50"/>
      <c r="IP962" s="50"/>
    </row>
    <row r="963" s="83" customFormat="1" ht="15" customHeight="1" spans="1:250">
      <c r="A963" s="105">
        <v>2130704</v>
      </c>
      <c r="B963" s="107" t="s">
        <v>798</v>
      </c>
      <c r="C963" s="111">
        <v>114</v>
      </c>
      <c r="D963" s="101">
        <v>114</v>
      </c>
      <c r="E963" s="102">
        <f t="shared" si="41"/>
        <v>0</v>
      </c>
      <c r="F963" s="103">
        <f t="shared" si="42"/>
        <v>0</v>
      </c>
      <c r="G963" s="104">
        <v>114</v>
      </c>
      <c r="IL963" s="50"/>
      <c r="IM963" s="50"/>
      <c r="IN963" s="50"/>
      <c r="IO963" s="50"/>
      <c r="IP963" s="50"/>
    </row>
    <row r="964" s="83" customFormat="1" ht="15" customHeight="1" spans="1:250">
      <c r="A964" s="105">
        <v>2130705</v>
      </c>
      <c r="B964" s="107" t="s">
        <v>799</v>
      </c>
      <c r="C964" s="111">
        <v>0</v>
      </c>
      <c r="D964" s="101">
        <v>208</v>
      </c>
      <c r="E964" s="102">
        <f t="shared" si="41"/>
        <v>208</v>
      </c>
      <c r="F964" s="103">
        <f t="shared" si="42"/>
        <v>0</v>
      </c>
      <c r="G964" s="104">
        <v>208</v>
      </c>
      <c r="IL964" s="50"/>
      <c r="IM964" s="50"/>
      <c r="IN964" s="50"/>
      <c r="IO964" s="50"/>
      <c r="IP964" s="50"/>
    </row>
    <row r="965" s="83" customFormat="1" ht="15" customHeight="1" spans="1:250">
      <c r="A965" s="105">
        <v>2130706</v>
      </c>
      <c r="B965" s="107" t="s">
        <v>800</v>
      </c>
      <c r="C965" s="111"/>
      <c r="D965" s="101">
        <v>250</v>
      </c>
      <c r="E965" s="102">
        <f t="shared" ref="E965:E1028" si="43">D965-C965</f>
        <v>250</v>
      </c>
      <c r="F965" s="103">
        <f t="shared" si="42"/>
        <v>0</v>
      </c>
      <c r="G965" s="104">
        <v>250</v>
      </c>
      <c r="IL965" s="50"/>
      <c r="IM965" s="50"/>
      <c r="IN965" s="50"/>
      <c r="IO965" s="50"/>
      <c r="IP965" s="50"/>
    </row>
    <row r="966" s="83" customFormat="1" ht="15" customHeight="1" spans="1:250">
      <c r="A966" s="105">
        <v>2130707</v>
      </c>
      <c r="B966" s="107" t="s">
        <v>801</v>
      </c>
      <c r="C966" s="111">
        <v>166</v>
      </c>
      <c r="D966" s="101">
        <v>166</v>
      </c>
      <c r="E966" s="102">
        <f t="shared" si="43"/>
        <v>0</v>
      </c>
      <c r="F966" s="103">
        <f t="shared" si="42"/>
        <v>0</v>
      </c>
      <c r="G966" s="104">
        <v>166</v>
      </c>
      <c r="IL966" s="50"/>
      <c r="IM966" s="50"/>
      <c r="IN966" s="50"/>
      <c r="IO966" s="50"/>
      <c r="IP966" s="50"/>
    </row>
    <row r="967" s="83" customFormat="1" ht="15" customHeight="1" spans="1:250">
      <c r="A967" s="105">
        <v>2130799</v>
      </c>
      <c r="B967" s="107" t="s">
        <v>802</v>
      </c>
      <c r="C967" s="114">
        <f>10+100</f>
        <v>110</v>
      </c>
      <c r="D967" s="101">
        <v>10</v>
      </c>
      <c r="E967" s="102">
        <f t="shared" si="43"/>
        <v>-100</v>
      </c>
      <c r="F967" s="103">
        <f t="shared" si="42"/>
        <v>-90.9090909090909</v>
      </c>
      <c r="G967" s="104">
        <v>10</v>
      </c>
      <c r="IL967" s="50"/>
      <c r="IM967" s="50"/>
      <c r="IN967" s="50"/>
      <c r="IO967" s="50"/>
      <c r="IP967" s="50"/>
    </row>
    <row r="968" s="83" customFormat="1" ht="15" customHeight="1" spans="1:250">
      <c r="A968" s="105">
        <v>21308</v>
      </c>
      <c r="B968" s="106" t="s">
        <v>803</v>
      </c>
      <c r="C968" s="110">
        <f>SUM(C969:C974)</f>
        <v>87</v>
      </c>
      <c r="D968" s="101">
        <v>84</v>
      </c>
      <c r="E968" s="102">
        <f t="shared" si="43"/>
        <v>-3</v>
      </c>
      <c r="F968" s="103">
        <f t="shared" si="42"/>
        <v>-3.44827586206897</v>
      </c>
      <c r="G968" s="104">
        <v>84</v>
      </c>
      <c r="IL968" s="50"/>
      <c r="IM968" s="50"/>
      <c r="IN968" s="50"/>
      <c r="IO968" s="50"/>
      <c r="IP968" s="50"/>
    </row>
    <row r="969" s="83" customFormat="1" ht="15" customHeight="1" spans="1:250">
      <c r="A969" s="105">
        <v>2130801</v>
      </c>
      <c r="B969" s="107" t="s">
        <v>804</v>
      </c>
      <c r="C969" s="111"/>
      <c r="D969" s="101">
        <v>0</v>
      </c>
      <c r="E969" s="102">
        <f t="shared" si="43"/>
        <v>0</v>
      </c>
      <c r="F969" s="103">
        <f t="shared" si="42"/>
        <v>0</v>
      </c>
      <c r="G969" s="104">
        <v>0</v>
      </c>
      <c r="IL969" s="50"/>
      <c r="IM969" s="50"/>
      <c r="IN969" s="50"/>
      <c r="IO969" s="50"/>
      <c r="IP969" s="50"/>
    </row>
    <row r="970" s="83" customFormat="1" ht="15" customHeight="1" spans="1:250">
      <c r="A970" s="105">
        <v>2130802</v>
      </c>
      <c r="B970" s="107" t="s">
        <v>805</v>
      </c>
      <c r="C970" s="111"/>
      <c r="D970" s="101">
        <v>0</v>
      </c>
      <c r="E970" s="102">
        <f t="shared" si="43"/>
        <v>0</v>
      </c>
      <c r="F970" s="103">
        <f t="shared" si="42"/>
        <v>0</v>
      </c>
      <c r="G970" s="104">
        <v>0</v>
      </c>
      <c r="IL970" s="50"/>
      <c r="IM970" s="50"/>
      <c r="IN970" s="50"/>
      <c r="IO970" s="50"/>
      <c r="IP970" s="50"/>
    </row>
    <row r="971" s="83" customFormat="1" ht="15" customHeight="1" spans="1:250">
      <c r="A971" s="105">
        <v>2130803</v>
      </c>
      <c r="B971" s="107" t="s">
        <v>806</v>
      </c>
      <c r="C971" s="111">
        <v>87</v>
      </c>
      <c r="D971" s="101">
        <v>84</v>
      </c>
      <c r="E971" s="102">
        <f t="shared" si="43"/>
        <v>-3</v>
      </c>
      <c r="F971" s="103">
        <f t="shared" si="42"/>
        <v>-3.44827586206897</v>
      </c>
      <c r="G971" s="104">
        <v>84</v>
      </c>
      <c r="IL971" s="50"/>
      <c r="IM971" s="50"/>
      <c r="IN971" s="50"/>
      <c r="IO971" s="50"/>
      <c r="IP971" s="50"/>
    </row>
    <row r="972" s="83" customFormat="1" ht="15" customHeight="1" spans="1:250">
      <c r="A972" s="105">
        <v>2130804</v>
      </c>
      <c r="B972" s="107" t="s">
        <v>807</v>
      </c>
      <c r="C972" s="111"/>
      <c r="D972" s="101">
        <v>0</v>
      </c>
      <c r="E972" s="102">
        <f t="shared" si="43"/>
        <v>0</v>
      </c>
      <c r="F972" s="103">
        <f t="shared" si="42"/>
        <v>0</v>
      </c>
      <c r="G972" s="104">
        <v>0</v>
      </c>
      <c r="IL972" s="50"/>
      <c r="IM972" s="50"/>
      <c r="IN972" s="50"/>
      <c r="IO972" s="50"/>
      <c r="IP972" s="50"/>
    </row>
    <row r="973" s="83" customFormat="1" ht="15" customHeight="1" spans="1:250">
      <c r="A973" s="105">
        <v>2130805</v>
      </c>
      <c r="B973" s="107" t="s">
        <v>808</v>
      </c>
      <c r="C973" s="111"/>
      <c r="D973" s="101">
        <v>0</v>
      </c>
      <c r="E973" s="102">
        <f t="shared" si="43"/>
        <v>0</v>
      </c>
      <c r="F973" s="103">
        <f t="shared" si="42"/>
        <v>0</v>
      </c>
      <c r="G973" s="104">
        <v>0</v>
      </c>
      <c r="IL973" s="50"/>
      <c r="IM973" s="50"/>
      <c r="IN973" s="50"/>
      <c r="IO973" s="50"/>
      <c r="IP973" s="50"/>
    </row>
    <row r="974" s="83" customFormat="1" ht="15" customHeight="1" spans="1:250">
      <c r="A974" s="105">
        <v>2130899</v>
      </c>
      <c r="B974" s="107" t="s">
        <v>809</v>
      </c>
      <c r="C974" s="111"/>
      <c r="D974" s="101">
        <v>0</v>
      </c>
      <c r="E974" s="102">
        <f t="shared" si="43"/>
        <v>0</v>
      </c>
      <c r="F974" s="103">
        <f t="shared" si="42"/>
        <v>0</v>
      </c>
      <c r="G974" s="104">
        <v>0</v>
      </c>
      <c r="IL974" s="50"/>
      <c r="IM974" s="50"/>
      <c r="IN974" s="50"/>
      <c r="IO974" s="50"/>
      <c r="IP974" s="50"/>
    </row>
    <row r="975" s="83" customFormat="1" ht="15" customHeight="1" spans="1:250">
      <c r="A975" s="105">
        <v>21309</v>
      </c>
      <c r="B975" s="106" t="s">
        <v>810</v>
      </c>
      <c r="C975" s="110">
        <f>SUM(C976:C977)</f>
        <v>0</v>
      </c>
      <c r="D975" s="101">
        <v>0</v>
      </c>
      <c r="E975" s="102">
        <f t="shared" si="43"/>
        <v>0</v>
      </c>
      <c r="F975" s="103">
        <f t="shared" si="42"/>
        <v>0</v>
      </c>
      <c r="G975" s="104">
        <v>0</v>
      </c>
      <c r="IL975" s="50"/>
      <c r="IM975" s="50"/>
      <c r="IN975" s="50"/>
      <c r="IO975" s="50"/>
      <c r="IP975" s="50"/>
    </row>
    <row r="976" s="83" customFormat="1" ht="15" customHeight="1" spans="1:250">
      <c r="A976" s="105">
        <v>2130901</v>
      </c>
      <c r="B976" s="107" t="s">
        <v>811</v>
      </c>
      <c r="C976" s="111"/>
      <c r="D976" s="101">
        <v>0</v>
      </c>
      <c r="E976" s="102">
        <f t="shared" si="43"/>
        <v>0</v>
      </c>
      <c r="F976" s="103">
        <f t="shared" si="42"/>
        <v>0</v>
      </c>
      <c r="G976" s="104">
        <v>0</v>
      </c>
      <c r="IL976" s="50"/>
      <c r="IM976" s="50"/>
      <c r="IN976" s="50"/>
      <c r="IO976" s="50"/>
      <c r="IP976" s="50"/>
    </row>
    <row r="977" s="83" customFormat="1" ht="15" customHeight="1" spans="1:250">
      <c r="A977" s="105">
        <v>2130903</v>
      </c>
      <c r="B977" s="107" t="s">
        <v>812</v>
      </c>
      <c r="C977" s="111"/>
      <c r="D977" s="101">
        <v>0</v>
      </c>
      <c r="E977" s="102">
        <f t="shared" si="43"/>
        <v>0</v>
      </c>
      <c r="F977" s="103">
        <f t="shared" si="42"/>
        <v>0</v>
      </c>
      <c r="G977" s="104">
        <v>0</v>
      </c>
      <c r="IL977" s="50"/>
      <c r="IM977" s="50"/>
      <c r="IN977" s="50"/>
      <c r="IO977" s="50"/>
      <c r="IP977" s="50"/>
    </row>
    <row r="978" s="83" customFormat="1" ht="15" customHeight="1" spans="1:250">
      <c r="A978" s="105">
        <v>21399</v>
      </c>
      <c r="B978" s="106" t="s">
        <v>813</v>
      </c>
      <c r="C978" s="110">
        <f>SUM(C979:C980)</f>
        <v>0</v>
      </c>
      <c r="D978" s="101">
        <v>0</v>
      </c>
      <c r="E978" s="102">
        <f t="shared" si="43"/>
        <v>0</v>
      </c>
      <c r="F978" s="103">
        <f t="shared" si="42"/>
        <v>0</v>
      </c>
      <c r="G978" s="104">
        <v>0</v>
      </c>
      <c r="IL978" s="50"/>
      <c r="IM978" s="50"/>
      <c r="IN978" s="50"/>
      <c r="IO978" s="50"/>
      <c r="IP978" s="50"/>
    </row>
    <row r="979" s="83" customFormat="1" ht="15" customHeight="1" spans="1:250">
      <c r="A979" s="105">
        <v>2139901</v>
      </c>
      <c r="B979" s="107" t="s">
        <v>814</v>
      </c>
      <c r="C979" s="111"/>
      <c r="D979" s="101">
        <v>0</v>
      </c>
      <c r="E979" s="102">
        <f t="shared" si="43"/>
        <v>0</v>
      </c>
      <c r="F979" s="103">
        <f t="shared" si="42"/>
        <v>0</v>
      </c>
      <c r="G979" s="104">
        <v>0</v>
      </c>
      <c r="IL979" s="50"/>
      <c r="IM979" s="50"/>
      <c r="IN979" s="50"/>
      <c r="IO979" s="50"/>
      <c r="IP979" s="50"/>
    </row>
    <row r="980" s="83" customFormat="1" ht="15" customHeight="1" spans="1:250">
      <c r="A980" s="105">
        <v>2139999</v>
      </c>
      <c r="B980" s="107" t="s">
        <v>815</v>
      </c>
      <c r="C980" s="111"/>
      <c r="D980" s="101">
        <v>0</v>
      </c>
      <c r="E980" s="102">
        <f t="shared" si="43"/>
        <v>0</v>
      </c>
      <c r="F980" s="103">
        <f t="shared" si="42"/>
        <v>0</v>
      </c>
      <c r="G980" s="104">
        <v>0</v>
      </c>
      <c r="IL980" s="50"/>
      <c r="IM980" s="50"/>
      <c r="IN980" s="50"/>
      <c r="IO980" s="50"/>
      <c r="IP980" s="50"/>
    </row>
    <row r="981" s="83" customFormat="1" ht="15" customHeight="1" spans="1:250">
      <c r="A981" s="105">
        <v>214</v>
      </c>
      <c r="B981" s="106" t="s">
        <v>816</v>
      </c>
      <c r="C981" s="110">
        <f>C982+C1005+C1015+C1025+C1030+C1037+C1042</f>
        <v>467</v>
      </c>
      <c r="D981" s="101">
        <v>459</v>
      </c>
      <c r="E981" s="102">
        <f t="shared" si="43"/>
        <v>-8</v>
      </c>
      <c r="F981" s="103">
        <f t="shared" si="42"/>
        <v>-1.71306209850107</v>
      </c>
      <c r="G981" s="104">
        <v>459</v>
      </c>
      <c r="IL981" s="50"/>
      <c r="IM981" s="50"/>
      <c r="IN981" s="50"/>
      <c r="IO981" s="50"/>
      <c r="IP981" s="50"/>
    </row>
    <row r="982" s="83" customFormat="1" ht="15" customHeight="1" spans="1:250">
      <c r="A982" s="105">
        <v>21401</v>
      </c>
      <c r="B982" s="106" t="s">
        <v>817</v>
      </c>
      <c r="C982" s="110">
        <f>SUM(C983:C1004)</f>
        <v>467</v>
      </c>
      <c r="D982" s="101">
        <v>459</v>
      </c>
      <c r="E982" s="102">
        <f t="shared" si="43"/>
        <v>-8</v>
      </c>
      <c r="F982" s="103">
        <f t="shared" si="42"/>
        <v>-1.71306209850107</v>
      </c>
      <c r="G982" s="104">
        <v>459</v>
      </c>
      <c r="IL982" s="50"/>
      <c r="IM982" s="50"/>
      <c r="IN982" s="50"/>
      <c r="IO982" s="50"/>
      <c r="IP982" s="50"/>
    </row>
    <row r="983" s="83" customFormat="1" ht="15" customHeight="1" spans="1:250">
      <c r="A983" s="105">
        <v>2140101</v>
      </c>
      <c r="B983" s="107" t="s">
        <v>63</v>
      </c>
      <c r="C983" s="111">
        <v>117</v>
      </c>
      <c r="D983" s="101">
        <v>108</v>
      </c>
      <c r="E983" s="102">
        <f t="shared" si="43"/>
        <v>-9</v>
      </c>
      <c r="F983" s="103">
        <f t="shared" si="42"/>
        <v>-7.69230769230769</v>
      </c>
      <c r="G983" s="104">
        <v>108</v>
      </c>
      <c r="IL983" s="50"/>
      <c r="IM983" s="50"/>
      <c r="IN983" s="50"/>
      <c r="IO983" s="50"/>
      <c r="IP983" s="50"/>
    </row>
    <row r="984" s="83" customFormat="1" ht="15" customHeight="1" spans="1:250">
      <c r="A984" s="105">
        <v>2140102</v>
      </c>
      <c r="B984" s="107" t="s">
        <v>64</v>
      </c>
      <c r="C984" s="111">
        <v>10</v>
      </c>
      <c r="D984" s="101">
        <v>10</v>
      </c>
      <c r="E984" s="102">
        <f t="shared" si="43"/>
        <v>0</v>
      </c>
      <c r="F984" s="103">
        <f t="shared" si="42"/>
        <v>0</v>
      </c>
      <c r="G984" s="104">
        <v>10</v>
      </c>
      <c r="IL984" s="50"/>
      <c r="IM984" s="50"/>
      <c r="IN984" s="50"/>
      <c r="IO984" s="50"/>
      <c r="IP984" s="50"/>
    </row>
    <row r="985" s="83" customFormat="1" ht="15" customHeight="1" spans="1:250">
      <c r="A985" s="105">
        <v>2140103</v>
      </c>
      <c r="B985" s="107" t="s">
        <v>65</v>
      </c>
      <c r="C985" s="111">
        <v>0</v>
      </c>
      <c r="D985" s="101">
        <v>0</v>
      </c>
      <c r="E985" s="102">
        <f t="shared" si="43"/>
        <v>0</v>
      </c>
      <c r="F985" s="103">
        <f t="shared" si="42"/>
        <v>0</v>
      </c>
      <c r="G985" s="104">
        <v>0</v>
      </c>
      <c r="IL985" s="50"/>
      <c r="IM985" s="50"/>
      <c r="IN985" s="50"/>
      <c r="IO985" s="50"/>
      <c r="IP985" s="50"/>
    </row>
    <row r="986" s="83" customFormat="1" ht="15" customHeight="1" spans="1:250">
      <c r="A986" s="105">
        <v>2140104</v>
      </c>
      <c r="B986" s="107" t="s">
        <v>818</v>
      </c>
      <c r="C986" s="111">
        <v>0</v>
      </c>
      <c r="D986" s="101">
        <v>0</v>
      </c>
      <c r="E986" s="102">
        <f t="shared" si="43"/>
        <v>0</v>
      </c>
      <c r="F986" s="103">
        <f t="shared" si="42"/>
        <v>0</v>
      </c>
      <c r="G986" s="104">
        <v>0</v>
      </c>
      <c r="IL986" s="50"/>
      <c r="IM986" s="50"/>
      <c r="IN986" s="50"/>
      <c r="IO986" s="50"/>
      <c r="IP986" s="50"/>
    </row>
    <row r="987" s="83" customFormat="1" ht="15" customHeight="1" spans="1:250">
      <c r="A987" s="105">
        <v>2140106</v>
      </c>
      <c r="B987" s="107" t="s">
        <v>819</v>
      </c>
      <c r="C987" s="111">
        <v>40</v>
      </c>
      <c r="D987" s="101">
        <v>40</v>
      </c>
      <c r="E987" s="102">
        <f t="shared" si="43"/>
        <v>0</v>
      </c>
      <c r="F987" s="103">
        <f t="shared" si="42"/>
        <v>0</v>
      </c>
      <c r="G987" s="104">
        <v>40</v>
      </c>
      <c r="IL987" s="50"/>
      <c r="IM987" s="50"/>
      <c r="IN987" s="50"/>
      <c r="IO987" s="50"/>
      <c r="IP987" s="50"/>
    </row>
    <row r="988" s="83" customFormat="1" ht="15" customHeight="1" spans="1:250">
      <c r="A988" s="105">
        <v>2140109</v>
      </c>
      <c r="B988" s="107" t="s">
        <v>820</v>
      </c>
      <c r="C988" s="111">
        <v>0</v>
      </c>
      <c r="D988" s="101">
        <v>0</v>
      </c>
      <c r="E988" s="102">
        <f t="shared" si="43"/>
        <v>0</v>
      </c>
      <c r="F988" s="103">
        <f t="shared" si="42"/>
        <v>0</v>
      </c>
      <c r="G988" s="104">
        <v>0</v>
      </c>
      <c r="IL988" s="50"/>
      <c r="IM988" s="50"/>
      <c r="IN988" s="50"/>
      <c r="IO988" s="50"/>
      <c r="IP988" s="50"/>
    </row>
    <row r="989" s="83" customFormat="1" ht="15" customHeight="1" spans="1:250">
      <c r="A989" s="105">
        <v>2140110</v>
      </c>
      <c r="B989" s="107" t="s">
        <v>821</v>
      </c>
      <c r="C989" s="111">
        <v>0</v>
      </c>
      <c r="D989" s="101">
        <v>0</v>
      </c>
      <c r="E989" s="102">
        <f t="shared" si="43"/>
        <v>0</v>
      </c>
      <c r="F989" s="103">
        <f t="shared" si="42"/>
        <v>0</v>
      </c>
      <c r="G989" s="104">
        <v>0</v>
      </c>
      <c r="IL989" s="50"/>
      <c r="IM989" s="50"/>
      <c r="IN989" s="50"/>
      <c r="IO989" s="50"/>
      <c r="IP989" s="50"/>
    </row>
    <row r="990" s="83" customFormat="1" ht="15" customHeight="1" spans="1:250">
      <c r="A990" s="105">
        <v>2140111</v>
      </c>
      <c r="B990" s="107" t="s">
        <v>822</v>
      </c>
      <c r="C990" s="111">
        <v>0</v>
      </c>
      <c r="D990" s="101">
        <v>0</v>
      </c>
      <c r="E990" s="102">
        <f t="shared" si="43"/>
        <v>0</v>
      </c>
      <c r="F990" s="103">
        <f t="shared" si="42"/>
        <v>0</v>
      </c>
      <c r="G990" s="104">
        <v>0</v>
      </c>
      <c r="IL990" s="50"/>
      <c r="IM990" s="50"/>
      <c r="IN990" s="50"/>
      <c r="IO990" s="50"/>
      <c r="IP990" s="50"/>
    </row>
    <row r="991" s="83" customFormat="1" ht="15" customHeight="1" spans="1:250">
      <c r="A991" s="105">
        <v>2140112</v>
      </c>
      <c r="B991" s="107" t="s">
        <v>823</v>
      </c>
      <c r="C991" s="111">
        <v>255</v>
      </c>
      <c r="D991" s="101">
        <v>227</v>
      </c>
      <c r="E991" s="102">
        <f t="shared" si="43"/>
        <v>-28</v>
      </c>
      <c r="F991" s="103">
        <f t="shared" si="42"/>
        <v>-10.9803921568627</v>
      </c>
      <c r="G991" s="104">
        <v>227</v>
      </c>
      <c r="IL991" s="50"/>
      <c r="IM991" s="50"/>
      <c r="IN991" s="50"/>
      <c r="IO991" s="50"/>
      <c r="IP991" s="50"/>
    </row>
    <row r="992" s="83" customFormat="1" ht="15" customHeight="1" spans="1:250">
      <c r="A992" s="105">
        <v>2140114</v>
      </c>
      <c r="B992" s="107" t="s">
        <v>824</v>
      </c>
      <c r="C992" s="111"/>
      <c r="D992" s="101">
        <v>0</v>
      </c>
      <c r="E992" s="102">
        <f t="shared" si="43"/>
        <v>0</v>
      </c>
      <c r="F992" s="103">
        <f t="shared" si="42"/>
        <v>0</v>
      </c>
      <c r="G992" s="104">
        <v>0</v>
      </c>
      <c r="IL992" s="50"/>
      <c r="IM992" s="50"/>
      <c r="IN992" s="50"/>
      <c r="IO992" s="50"/>
      <c r="IP992" s="50"/>
    </row>
    <row r="993" s="83" customFormat="1" ht="15" customHeight="1" spans="1:250">
      <c r="A993" s="105">
        <v>2140122</v>
      </c>
      <c r="B993" s="107" t="s">
        <v>825</v>
      </c>
      <c r="C993" s="111"/>
      <c r="D993" s="101">
        <v>0</v>
      </c>
      <c r="E993" s="102">
        <f t="shared" si="43"/>
        <v>0</v>
      </c>
      <c r="F993" s="103">
        <f t="shared" si="42"/>
        <v>0</v>
      </c>
      <c r="G993" s="104">
        <v>0</v>
      </c>
      <c r="IL993" s="50"/>
      <c r="IM993" s="50"/>
      <c r="IN993" s="50"/>
      <c r="IO993" s="50"/>
      <c r="IP993" s="50"/>
    </row>
    <row r="994" s="83" customFormat="1" ht="15" customHeight="1" spans="1:250">
      <c r="A994" s="105">
        <v>2140123</v>
      </c>
      <c r="B994" s="107" t="s">
        <v>826</v>
      </c>
      <c r="C994" s="111"/>
      <c r="D994" s="101">
        <v>0</v>
      </c>
      <c r="E994" s="102">
        <f t="shared" si="43"/>
        <v>0</v>
      </c>
      <c r="F994" s="103">
        <f t="shared" si="42"/>
        <v>0</v>
      </c>
      <c r="G994" s="104">
        <v>0</v>
      </c>
      <c r="IL994" s="50"/>
      <c r="IM994" s="50"/>
      <c r="IN994" s="50"/>
      <c r="IO994" s="50"/>
      <c r="IP994" s="50"/>
    </row>
    <row r="995" s="83" customFormat="1" ht="15" customHeight="1" spans="1:250">
      <c r="A995" s="105">
        <v>2140127</v>
      </c>
      <c r="B995" s="107" t="s">
        <v>827</v>
      </c>
      <c r="C995" s="111"/>
      <c r="D995" s="101">
        <v>0</v>
      </c>
      <c r="E995" s="102">
        <f t="shared" si="43"/>
        <v>0</v>
      </c>
      <c r="F995" s="103">
        <f t="shared" si="42"/>
        <v>0</v>
      </c>
      <c r="G995" s="104">
        <v>0</v>
      </c>
      <c r="IL995" s="50"/>
      <c r="IM995" s="50"/>
      <c r="IN995" s="50"/>
      <c r="IO995" s="50"/>
      <c r="IP995" s="50"/>
    </row>
    <row r="996" s="83" customFormat="1" ht="15" customHeight="1" spans="1:250">
      <c r="A996" s="105">
        <v>2140128</v>
      </c>
      <c r="B996" s="107" t="s">
        <v>828</v>
      </c>
      <c r="C996" s="111"/>
      <c r="D996" s="101">
        <v>0</v>
      </c>
      <c r="E996" s="102">
        <f t="shared" si="43"/>
        <v>0</v>
      </c>
      <c r="F996" s="103">
        <f t="shared" si="42"/>
        <v>0</v>
      </c>
      <c r="G996" s="104">
        <v>0</v>
      </c>
      <c r="IL996" s="50"/>
      <c r="IM996" s="50"/>
      <c r="IN996" s="50"/>
      <c r="IO996" s="50"/>
      <c r="IP996" s="50"/>
    </row>
    <row r="997" s="83" customFormat="1" ht="15" customHeight="1" spans="1:250">
      <c r="A997" s="105">
        <v>2140129</v>
      </c>
      <c r="B997" s="107" t="s">
        <v>829</v>
      </c>
      <c r="C997" s="111"/>
      <c r="D997" s="101">
        <v>0</v>
      </c>
      <c r="E997" s="102">
        <f t="shared" si="43"/>
        <v>0</v>
      </c>
      <c r="F997" s="103">
        <f t="shared" si="42"/>
        <v>0</v>
      </c>
      <c r="G997" s="104">
        <v>0</v>
      </c>
      <c r="IL997" s="50"/>
      <c r="IM997" s="50"/>
      <c r="IN997" s="50"/>
      <c r="IO997" s="50"/>
      <c r="IP997" s="50"/>
    </row>
    <row r="998" s="83" customFormat="1" ht="15" customHeight="1" spans="1:250">
      <c r="A998" s="105">
        <v>2140130</v>
      </c>
      <c r="B998" s="107" t="s">
        <v>830</v>
      </c>
      <c r="C998" s="111"/>
      <c r="D998" s="101">
        <v>0</v>
      </c>
      <c r="E998" s="102">
        <f t="shared" si="43"/>
        <v>0</v>
      </c>
      <c r="F998" s="103">
        <f t="shared" si="42"/>
        <v>0</v>
      </c>
      <c r="G998" s="104">
        <v>0</v>
      </c>
      <c r="IL998" s="50"/>
      <c r="IM998" s="50"/>
      <c r="IN998" s="50"/>
      <c r="IO998" s="50"/>
      <c r="IP998" s="50"/>
    </row>
    <row r="999" s="83" customFormat="1" ht="15" customHeight="1" spans="1:250">
      <c r="A999" s="105">
        <v>2140131</v>
      </c>
      <c r="B999" s="107" t="s">
        <v>831</v>
      </c>
      <c r="C999" s="111"/>
      <c r="D999" s="101">
        <v>0</v>
      </c>
      <c r="E999" s="102">
        <f t="shared" si="43"/>
        <v>0</v>
      </c>
      <c r="F999" s="103">
        <f t="shared" si="42"/>
        <v>0</v>
      </c>
      <c r="G999" s="104">
        <v>0</v>
      </c>
      <c r="IL999" s="50"/>
      <c r="IM999" s="50"/>
      <c r="IN999" s="50"/>
      <c r="IO999" s="50"/>
      <c r="IP999" s="50"/>
    </row>
    <row r="1000" s="83" customFormat="1" ht="15" customHeight="1" spans="1:250">
      <c r="A1000" s="105">
        <v>2140133</v>
      </c>
      <c r="B1000" s="107" t="s">
        <v>832</v>
      </c>
      <c r="C1000" s="111"/>
      <c r="D1000" s="101">
        <v>0</v>
      </c>
      <c r="E1000" s="102">
        <f t="shared" si="43"/>
        <v>0</v>
      </c>
      <c r="F1000" s="103">
        <f t="shared" si="42"/>
        <v>0</v>
      </c>
      <c r="G1000" s="104">
        <v>0</v>
      </c>
      <c r="IL1000" s="50"/>
      <c r="IM1000" s="50"/>
      <c r="IN1000" s="50"/>
      <c r="IO1000" s="50"/>
      <c r="IP1000" s="50"/>
    </row>
    <row r="1001" s="83" customFormat="1" ht="15" customHeight="1" spans="1:250">
      <c r="A1001" s="105">
        <v>2140136</v>
      </c>
      <c r="B1001" s="107" t="s">
        <v>833</v>
      </c>
      <c r="C1001" s="111"/>
      <c r="D1001" s="101">
        <v>0</v>
      </c>
      <c r="E1001" s="102">
        <f t="shared" si="43"/>
        <v>0</v>
      </c>
      <c r="F1001" s="103">
        <f t="shared" si="42"/>
        <v>0</v>
      </c>
      <c r="G1001" s="104">
        <v>0</v>
      </c>
      <c r="IL1001" s="50"/>
      <c r="IM1001" s="50"/>
      <c r="IN1001" s="50"/>
      <c r="IO1001" s="50"/>
      <c r="IP1001" s="50"/>
    </row>
    <row r="1002" s="83" customFormat="1" ht="15" customHeight="1" spans="1:250">
      <c r="A1002" s="105">
        <v>2140138</v>
      </c>
      <c r="B1002" s="107" t="s">
        <v>834</v>
      </c>
      <c r="C1002" s="111"/>
      <c r="D1002" s="101">
        <v>0</v>
      </c>
      <c r="E1002" s="102">
        <f t="shared" si="43"/>
        <v>0</v>
      </c>
      <c r="F1002" s="103">
        <f t="shared" si="42"/>
        <v>0</v>
      </c>
      <c r="G1002" s="104">
        <v>0</v>
      </c>
      <c r="IL1002" s="50"/>
      <c r="IM1002" s="50"/>
      <c r="IN1002" s="50"/>
      <c r="IO1002" s="50"/>
      <c r="IP1002" s="50"/>
    </row>
    <row r="1003" s="83" customFormat="1" ht="15" customHeight="1" spans="1:250">
      <c r="A1003" s="105">
        <v>2140139</v>
      </c>
      <c r="B1003" s="107" t="s">
        <v>835</v>
      </c>
      <c r="C1003" s="111"/>
      <c r="D1003" s="101">
        <v>0</v>
      </c>
      <c r="E1003" s="102">
        <f t="shared" si="43"/>
        <v>0</v>
      </c>
      <c r="F1003" s="103">
        <f t="shared" si="42"/>
        <v>0</v>
      </c>
      <c r="G1003" s="104">
        <v>0</v>
      </c>
      <c r="IL1003" s="50"/>
      <c r="IM1003" s="50"/>
      <c r="IN1003" s="50"/>
      <c r="IO1003" s="50"/>
      <c r="IP1003" s="50"/>
    </row>
    <row r="1004" s="83" customFormat="1" ht="15" customHeight="1" spans="1:250">
      <c r="A1004" s="105">
        <v>2140199</v>
      </c>
      <c r="B1004" s="107" t="s">
        <v>836</v>
      </c>
      <c r="C1004" s="111">
        <v>45</v>
      </c>
      <c r="D1004" s="101">
        <v>74</v>
      </c>
      <c r="E1004" s="102">
        <f t="shared" si="43"/>
        <v>29</v>
      </c>
      <c r="F1004" s="103">
        <f t="shared" si="42"/>
        <v>64.4444444444444</v>
      </c>
      <c r="G1004" s="104">
        <v>74</v>
      </c>
      <c r="IL1004" s="50"/>
      <c r="IM1004" s="50"/>
      <c r="IN1004" s="50"/>
      <c r="IO1004" s="50"/>
      <c r="IP1004" s="50"/>
    </row>
    <row r="1005" s="83" customFormat="1" ht="15" customHeight="1" spans="1:250">
      <c r="A1005" s="105">
        <v>21402</v>
      </c>
      <c r="B1005" s="106" t="s">
        <v>837</v>
      </c>
      <c r="C1005" s="110">
        <f>SUM(C1006:C1014)</f>
        <v>0</v>
      </c>
      <c r="D1005" s="101">
        <v>0</v>
      </c>
      <c r="E1005" s="102">
        <f t="shared" si="43"/>
        <v>0</v>
      </c>
      <c r="F1005" s="103">
        <f t="shared" si="42"/>
        <v>0</v>
      </c>
      <c r="G1005" s="104">
        <v>0</v>
      </c>
      <c r="IL1005" s="50"/>
      <c r="IM1005" s="50"/>
      <c r="IN1005" s="50"/>
      <c r="IO1005" s="50"/>
      <c r="IP1005" s="50"/>
    </row>
    <row r="1006" s="83" customFormat="1" ht="15" customHeight="1" spans="1:250">
      <c r="A1006" s="105">
        <v>2140201</v>
      </c>
      <c r="B1006" s="107" t="s">
        <v>63</v>
      </c>
      <c r="C1006" s="111"/>
      <c r="D1006" s="101">
        <v>0</v>
      </c>
      <c r="E1006" s="102">
        <f t="shared" si="43"/>
        <v>0</v>
      </c>
      <c r="F1006" s="103">
        <f t="shared" si="42"/>
        <v>0</v>
      </c>
      <c r="G1006" s="104">
        <v>0</v>
      </c>
      <c r="IL1006" s="50"/>
      <c r="IM1006" s="50"/>
      <c r="IN1006" s="50"/>
      <c r="IO1006" s="50"/>
      <c r="IP1006" s="50"/>
    </row>
    <row r="1007" s="83" customFormat="1" ht="15" customHeight="1" spans="1:250">
      <c r="A1007" s="105">
        <v>2140202</v>
      </c>
      <c r="B1007" s="107" t="s">
        <v>64</v>
      </c>
      <c r="C1007" s="111"/>
      <c r="D1007" s="101">
        <v>0</v>
      </c>
      <c r="E1007" s="102">
        <f t="shared" si="43"/>
        <v>0</v>
      </c>
      <c r="F1007" s="103">
        <f t="shared" si="42"/>
        <v>0</v>
      </c>
      <c r="G1007" s="104">
        <v>0</v>
      </c>
      <c r="IL1007" s="50"/>
      <c r="IM1007" s="50"/>
      <c r="IN1007" s="50"/>
      <c r="IO1007" s="50"/>
      <c r="IP1007" s="50"/>
    </row>
    <row r="1008" s="83" customFormat="1" ht="15" customHeight="1" spans="1:250">
      <c r="A1008" s="105">
        <v>2140203</v>
      </c>
      <c r="B1008" s="107" t="s">
        <v>65</v>
      </c>
      <c r="C1008" s="111"/>
      <c r="D1008" s="101">
        <v>0</v>
      </c>
      <c r="E1008" s="102">
        <f t="shared" si="43"/>
        <v>0</v>
      </c>
      <c r="F1008" s="103">
        <f t="shared" si="42"/>
        <v>0</v>
      </c>
      <c r="G1008" s="104">
        <v>0</v>
      </c>
      <c r="IL1008" s="50"/>
      <c r="IM1008" s="50"/>
      <c r="IN1008" s="50"/>
      <c r="IO1008" s="50"/>
      <c r="IP1008" s="50"/>
    </row>
    <row r="1009" s="83" customFormat="1" ht="15" customHeight="1" spans="1:250">
      <c r="A1009" s="105">
        <v>2140204</v>
      </c>
      <c r="B1009" s="107" t="s">
        <v>838</v>
      </c>
      <c r="C1009" s="111"/>
      <c r="D1009" s="101">
        <v>0</v>
      </c>
      <c r="E1009" s="102">
        <f t="shared" si="43"/>
        <v>0</v>
      </c>
      <c r="F1009" s="103">
        <f t="shared" si="42"/>
        <v>0</v>
      </c>
      <c r="G1009" s="104">
        <v>0</v>
      </c>
      <c r="IL1009" s="50"/>
      <c r="IM1009" s="50"/>
      <c r="IN1009" s="50"/>
      <c r="IO1009" s="50"/>
      <c r="IP1009" s="50"/>
    </row>
    <row r="1010" s="83" customFormat="1" ht="15" customHeight="1" spans="1:250">
      <c r="A1010" s="105">
        <v>2140205</v>
      </c>
      <c r="B1010" s="107" t="s">
        <v>839</v>
      </c>
      <c r="C1010" s="111"/>
      <c r="D1010" s="101">
        <v>0</v>
      </c>
      <c r="E1010" s="102">
        <f t="shared" si="43"/>
        <v>0</v>
      </c>
      <c r="F1010" s="103">
        <f t="shared" si="42"/>
        <v>0</v>
      </c>
      <c r="G1010" s="104">
        <v>0</v>
      </c>
      <c r="IL1010" s="50"/>
      <c r="IM1010" s="50"/>
      <c r="IN1010" s="50"/>
      <c r="IO1010" s="50"/>
      <c r="IP1010" s="50"/>
    </row>
    <row r="1011" s="83" customFormat="1" ht="15" customHeight="1" spans="1:250">
      <c r="A1011" s="105">
        <v>2140206</v>
      </c>
      <c r="B1011" s="107" t="s">
        <v>840</v>
      </c>
      <c r="C1011" s="111"/>
      <c r="D1011" s="101">
        <v>0</v>
      </c>
      <c r="E1011" s="102">
        <f t="shared" si="43"/>
        <v>0</v>
      </c>
      <c r="F1011" s="103">
        <f t="shared" si="42"/>
        <v>0</v>
      </c>
      <c r="G1011" s="104">
        <v>0</v>
      </c>
      <c r="IL1011" s="50"/>
      <c r="IM1011" s="50"/>
      <c r="IN1011" s="50"/>
      <c r="IO1011" s="50"/>
      <c r="IP1011" s="50"/>
    </row>
    <row r="1012" s="83" customFormat="1" ht="15" customHeight="1" spans="1:250">
      <c r="A1012" s="105">
        <v>2140207</v>
      </c>
      <c r="B1012" s="107" t="s">
        <v>841</v>
      </c>
      <c r="C1012" s="111"/>
      <c r="D1012" s="101">
        <v>0</v>
      </c>
      <c r="E1012" s="102">
        <f t="shared" si="43"/>
        <v>0</v>
      </c>
      <c r="F1012" s="103">
        <f t="shared" si="42"/>
        <v>0</v>
      </c>
      <c r="G1012" s="104">
        <v>0</v>
      </c>
      <c r="IL1012" s="50"/>
      <c r="IM1012" s="50"/>
      <c r="IN1012" s="50"/>
      <c r="IO1012" s="50"/>
      <c r="IP1012" s="50"/>
    </row>
    <row r="1013" s="83" customFormat="1" ht="15" customHeight="1" spans="1:250">
      <c r="A1013" s="105">
        <v>2140208</v>
      </c>
      <c r="B1013" s="107" t="s">
        <v>842</v>
      </c>
      <c r="C1013" s="111"/>
      <c r="D1013" s="101">
        <v>0</v>
      </c>
      <c r="E1013" s="102">
        <f t="shared" si="43"/>
        <v>0</v>
      </c>
      <c r="F1013" s="103">
        <f t="shared" si="42"/>
        <v>0</v>
      </c>
      <c r="G1013" s="104">
        <v>0</v>
      </c>
      <c r="IL1013" s="50"/>
      <c r="IM1013" s="50"/>
      <c r="IN1013" s="50"/>
      <c r="IO1013" s="50"/>
      <c r="IP1013" s="50"/>
    </row>
    <row r="1014" s="83" customFormat="1" ht="15" customHeight="1" spans="1:250">
      <c r="A1014" s="105">
        <v>2140299</v>
      </c>
      <c r="B1014" s="107" t="s">
        <v>843</v>
      </c>
      <c r="C1014" s="111"/>
      <c r="D1014" s="101">
        <v>0</v>
      </c>
      <c r="E1014" s="102">
        <f t="shared" si="43"/>
        <v>0</v>
      </c>
      <c r="F1014" s="103">
        <f t="shared" si="42"/>
        <v>0</v>
      </c>
      <c r="G1014" s="104">
        <v>0</v>
      </c>
      <c r="IL1014" s="50"/>
      <c r="IM1014" s="50"/>
      <c r="IN1014" s="50"/>
      <c r="IO1014" s="50"/>
      <c r="IP1014" s="50"/>
    </row>
    <row r="1015" s="83" customFormat="1" ht="15" customHeight="1" spans="1:250">
      <c r="A1015" s="105">
        <v>21403</v>
      </c>
      <c r="B1015" s="106" t="s">
        <v>844</v>
      </c>
      <c r="C1015" s="110">
        <f>SUM(C1016:C1024)</f>
        <v>0</v>
      </c>
      <c r="D1015" s="101">
        <v>0</v>
      </c>
      <c r="E1015" s="102">
        <f t="shared" si="43"/>
        <v>0</v>
      </c>
      <c r="F1015" s="103">
        <f t="shared" si="42"/>
        <v>0</v>
      </c>
      <c r="G1015" s="104">
        <v>0</v>
      </c>
      <c r="IL1015" s="50"/>
      <c r="IM1015" s="50"/>
      <c r="IN1015" s="50"/>
      <c r="IO1015" s="50"/>
      <c r="IP1015" s="50"/>
    </row>
    <row r="1016" s="83" customFormat="1" ht="15" customHeight="1" spans="1:250">
      <c r="A1016" s="105">
        <v>2140301</v>
      </c>
      <c r="B1016" s="107" t="s">
        <v>63</v>
      </c>
      <c r="C1016" s="111"/>
      <c r="D1016" s="101">
        <v>0</v>
      </c>
      <c r="E1016" s="102">
        <f t="shared" si="43"/>
        <v>0</v>
      </c>
      <c r="F1016" s="103">
        <f t="shared" si="42"/>
        <v>0</v>
      </c>
      <c r="G1016" s="104">
        <v>0</v>
      </c>
      <c r="IL1016" s="50"/>
      <c r="IM1016" s="50"/>
      <c r="IN1016" s="50"/>
      <c r="IO1016" s="50"/>
      <c r="IP1016" s="50"/>
    </row>
    <row r="1017" s="83" customFormat="1" ht="15" customHeight="1" spans="1:250">
      <c r="A1017" s="105">
        <v>2140302</v>
      </c>
      <c r="B1017" s="107" t="s">
        <v>64</v>
      </c>
      <c r="C1017" s="111"/>
      <c r="D1017" s="101">
        <v>0</v>
      </c>
      <c r="E1017" s="102">
        <f t="shared" si="43"/>
        <v>0</v>
      </c>
      <c r="F1017" s="103">
        <f t="shared" si="42"/>
        <v>0</v>
      </c>
      <c r="G1017" s="104">
        <v>0</v>
      </c>
      <c r="IL1017" s="50"/>
      <c r="IM1017" s="50"/>
      <c r="IN1017" s="50"/>
      <c r="IO1017" s="50"/>
      <c r="IP1017" s="50"/>
    </row>
    <row r="1018" s="83" customFormat="1" ht="15" customHeight="1" spans="1:250">
      <c r="A1018" s="105">
        <v>2140303</v>
      </c>
      <c r="B1018" s="107" t="s">
        <v>65</v>
      </c>
      <c r="C1018" s="111"/>
      <c r="D1018" s="101">
        <v>0</v>
      </c>
      <c r="E1018" s="102">
        <f t="shared" si="43"/>
        <v>0</v>
      </c>
      <c r="F1018" s="103">
        <f t="shared" si="42"/>
        <v>0</v>
      </c>
      <c r="G1018" s="104">
        <v>0</v>
      </c>
      <c r="IL1018" s="50"/>
      <c r="IM1018" s="50"/>
      <c r="IN1018" s="50"/>
      <c r="IO1018" s="50"/>
      <c r="IP1018" s="50"/>
    </row>
    <row r="1019" s="83" customFormat="1" ht="15" customHeight="1" spans="1:250">
      <c r="A1019" s="105">
        <v>2140304</v>
      </c>
      <c r="B1019" s="107" t="s">
        <v>845</v>
      </c>
      <c r="C1019" s="111"/>
      <c r="D1019" s="101">
        <v>0</v>
      </c>
      <c r="E1019" s="102">
        <f t="shared" si="43"/>
        <v>0</v>
      </c>
      <c r="F1019" s="103">
        <f t="shared" si="42"/>
        <v>0</v>
      </c>
      <c r="G1019" s="104">
        <v>0</v>
      </c>
      <c r="IL1019" s="50"/>
      <c r="IM1019" s="50"/>
      <c r="IN1019" s="50"/>
      <c r="IO1019" s="50"/>
      <c r="IP1019" s="50"/>
    </row>
    <row r="1020" s="83" customFormat="1" ht="15" customHeight="1" spans="1:250">
      <c r="A1020" s="105">
        <v>2140305</v>
      </c>
      <c r="B1020" s="107" t="s">
        <v>846</v>
      </c>
      <c r="C1020" s="111"/>
      <c r="D1020" s="101">
        <v>0</v>
      </c>
      <c r="E1020" s="102">
        <f t="shared" si="43"/>
        <v>0</v>
      </c>
      <c r="F1020" s="103">
        <f t="shared" si="42"/>
        <v>0</v>
      </c>
      <c r="G1020" s="104">
        <v>0</v>
      </c>
      <c r="IL1020" s="50"/>
      <c r="IM1020" s="50"/>
      <c r="IN1020" s="50"/>
      <c r="IO1020" s="50"/>
      <c r="IP1020" s="50"/>
    </row>
    <row r="1021" s="83" customFormat="1" ht="15" customHeight="1" spans="1:250">
      <c r="A1021" s="105">
        <v>2140306</v>
      </c>
      <c r="B1021" s="107" t="s">
        <v>847</v>
      </c>
      <c r="C1021" s="111"/>
      <c r="D1021" s="101">
        <v>0</v>
      </c>
      <c r="E1021" s="102">
        <f t="shared" si="43"/>
        <v>0</v>
      </c>
      <c r="F1021" s="103">
        <f t="shared" si="42"/>
        <v>0</v>
      </c>
      <c r="G1021" s="104">
        <v>0</v>
      </c>
      <c r="IL1021" s="50"/>
      <c r="IM1021" s="50"/>
      <c r="IN1021" s="50"/>
      <c r="IO1021" s="50"/>
      <c r="IP1021" s="50"/>
    </row>
    <row r="1022" s="83" customFormat="1" ht="15" customHeight="1" spans="1:250">
      <c r="A1022" s="105">
        <v>2140307</v>
      </c>
      <c r="B1022" s="107" t="s">
        <v>848</v>
      </c>
      <c r="C1022" s="111"/>
      <c r="D1022" s="101">
        <v>0</v>
      </c>
      <c r="E1022" s="102">
        <f t="shared" si="43"/>
        <v>0</v>
      </c>
      <c r="F1022" s="103">
        <f t="shared" si="42"/>
        <v>0</v>
      </c>
      <c r="G1022" s="104">
        <v>0</v>
      </c>
      <c r="IL1022" s="50"/>
      <c r="IM1022" s="50"/>
      <c r="IN1022" s="50"/>
      <c r="IO1022" s="50"/>
      <c r="IP1022" s="50"/>
    </row>
    <row r="1023" s="83" customFormat="1" ht="15" customHeight="1" spans="1:250">
      <c r="A1023" s="105">
        <v>2140308</v>
      </c>
      <c r="B1023" s="107" t="s">
        <v>849</v>
      </c>
      <c r="C1023" s="111"/>
      <c r="D1023" s="101">
        <v>0</v>
      </c>
      <c r="E1023" s="102">
        <f t="shared" si="43"/>
        <v>0</v>
      </c>
      <c r="F1023" s="103">
        <f t="shared" si="42"/>
        <v>0</v>
      </c>
      <c r="G1023" s="104">
        <v>0</v>
      </c>
      <c r="IL1023" s="50"/>
      <c r="IM1023" s="50"/>
      <c r="IN1023" s="50"/>
      <c r="IO1023" s="50"/>
      <c r="IP1023" s="50"/>
    </row>
    <row r="1024" s="83" customFormat="1" ht="15" customHeight="1" spans="1:250">
      <c r="A1024" s="105">
        <v>2140399</v>
      </c>
      <c r="B1024" s="107" t="s">
        <v>850</v>
      </c>
      <c r="C1024" s="111"/>
      <c r="D1024" s="101">
        <v>0</v>
      </c>
      <c r="E1024" s="102">
        <f t="shared" si="43"/>
        <v>0</v>
      </c>
      <c r="F1024" s="103">
        <f t="shared" ref="F1024:F1087" si="44">IF(C1024=0,,E1024/C1024*100)</f>
        <v>0</v>
      </c>
      <c r="G1024" s="104">
        <v>0</v>
      </c>
      <c r="IL1024" s="50"/>
      <c r="IM1024" s="50"/>
      <c r="IN1024" s="50"/>
      <c r="IO1024" s="50"/>
      <c r="IP1024" s="50"/>
    </row>
    <row r="1025" s="83" customFormat="1" ht="15" customHeight="1" spans="1:250">
      <c r="A1025" s="105">
        <v>21404</v>
      </c>
      <c r="B1025" s="106" t="s">
        <v>851</v>
      </c>
      <c r="C1025" s="110">
        <f>SUM(C1026:C1029)</f>
        <v>0</v>
      </c>
      <c r="D1025" s="101">
        <v>0</v>
      </c>
      <c r="E1025" s="102">
        <f t="shared" si="43"/>
        <v>0</v>
      </c>
      <c r="F1025" s="103">
        <f t="shared" si="44"/>
        <v>0</v>
      </c>
      <c r="G1025" s="104">
        <v>0</v>
      </c>
      <c r="IL1025" s="50"/>
      <c r="IM1025" s="50"/>
      <c r="IN1025" s="50"/>
      <c r="IO1025" s="50"/>
      <c r="IP1025" s="50"/>
    </row>
    <row r="1026" s="83" customFormat="1" ht="15" customHeight="1" spans="1:250">
      <c r="A1026" s="105">
        <v>2140401</v>
      </c>
      <c r="B1026" s="107" t="s">
        <v>852</v>
      </c>
      <c r="C1026" s="111"/>
      <c r="D1026" s="101">
        <v>0</v>
      </c>
      <c r="E1026" s="102">
        <f t="shared" si="43"/>
        <v>0</v>
      </c>
      <c r="F1026" s="103">
        <f t="shared" si="44"/>
        <v>0</v>
      </c>
      <c r="G1026" s="104">
        <v>0</v>
      </c>
      <c r="IL1026" s="50"/>
      <c r="IM1026" s="50"/>
      <c r="IN1026" s="50"/>
      <c r="IO1026" s="50"/>
      <c r="IP1026" s="50"/>
    </row>
    <row r="1027" s="83" customFormat="1" ht="15" customHeight="1" spans="1:250">
      <c r="A1027" s="105">
        <v>2140402</v>
      </c>
      <c r="B1027" s="107" t="s">
        <v>853</v>
      </c>
      <c r="C1027" s="111"/>
      <c r="D1027" s="101">
        <v>0</v>
      </c>
      <c r="E1027" s="102">
        <f t="shared" si="43"/>
        <v>0</v>
      </c>
      <c r="F1027" s="103">
        <f t="shared" si="44"/>
        <v>0</v>
      </c>
      <c r="G1027" s="104">
        <v>0</v>
      </c>
      <c r="IL1027" s="50"/>
      <c r="IM1027" s="50"/>
      <c r="IN1027" s="50"/>
      <c r="IO1027" s="50"/>
      <c r="IP1027" s="50"/>
    </row>
    <row r="1028" s="83" customFormat="1" ht="15" customHeight="1" spans="1:250">
      <c r="A1028" s="105">
        <v>2140403</v>
      </c>
      <c r="B1028" s="107" t="s">
        <v>854</v>
      </c>
      <c r="C1028" s="111"/>
      <c r="D1028" s="101">
        <v>0</v>
      </c>
      <c r="E1028" s="102">
        <f t="shared" si="43"/>
        <v>0</v>
      </c>
      <c r="F1028" s="103">
        <f t="shared" si="44"/>
        <v>0</v>
      </c>
      <c r="G1028" s="104">
        <v>0</v>
      </c>
      <c r="IL1028" s="50"/>
      <c r="IM1028" s="50"/>
      <c r="IN1028" s="50"/>
      <c r="IO1028" s="50"/>
      <c r="IP1028" s="50"/>
    </row>
    <row r="1029" s="83" customFormat="1" ht="15" customHeight="1" spans="1:250">
      <c r="A1029" s="105">
        <v>2140499</v>
      </c>
      <c r="B1029" s="107" t="s">
        <v>855</v>
      </c>
      <c r="C1029" s="111"/>
      <c r="D1029" s="101">
        <v>0</v>
      </c>
      <c r="E1029" s="102">
        <f t="shared" ref="E1029:E1092" si="45">D1029-C1029</f>
        <v>0</v>
      </c>
      <c r="F1029" s="103">
        <f t="shared" si="44"/>
        <v>0</v>
      </c>
      <c r="G1029" s="104">
        <v>0</v>
      </c>
      <c r="IL1029" s="50"/>
      <c r="IM1029" s="50"/>
      <c r="IN1029" s="50"/>
      <c r="IO1029" s="50"/>
      <c r="IP1029" s="50"/>
    </row>
    <row r="1030" s="83" customFormat="1" ht="15" customHeight="1" spans="1:250">
      <c r="A1030" s="105">
        <v>21405</v>
      </c>
      <c r="B1030" s="106" t="s">
        <v>856</v>
      </c>
      <c r="C1030" s="110">
        <f>SUM(C1031:C1036)</f>
        <v>0</v>
      </c>
      <c r="D1030" s="101">
        <v>0</v>
      </c>
      <c r="E1030" s="102">
        <f t="shared" si="45"/>
        <v>0</v>
      </c>
      <c r="F1030" s="103">
        <f t="shared" si="44"/>
        <v>0</v>
      </c>
      <c r="G1030" s="104">
        <v>0</v>
      </c>
      <c r="IL1030" s="50"/>
      <c r="IM1030" s="50"/>
      <c r="IN1030" s="50"/>
      <c r="IO1030" s="50"/>
      <c r="IP1030" s="50"/>
    </row>
    <row r="1031" s="83" customFormat="1" ht="15" customHeight="1" spans="1:250">
      <c r="A1031" s="105">
        <v>2140501</v>
      </c>
      <c r="B1031" s="107" t="s">
        <v>63</v>
      </c>
      <c r="C1031" s="111"/>
      <c r="D1031" s="101">
        <v>0</v>
      </c>
      <c r="E1031" s="102">
        <f t="shared" si="45"/>
        <v>0</v>
      </c>
      <c r="F1031" s="103">
        <f t="shared" si="44"/>
        <v>0</v>
      </c>
      <c r="G1031" s="104">
        <v>0</v>
      </c>
      <c r="IL1031" s="50"/>
      <c r="IM1031" s="50"/>
      <c r="IN1031" s="50"/>
      <c r="IO1031" s="50"/>
      <c r="IP1031" s="50"/>
    </row>
    <row r="1032" s="83" customFormat="1" ht="15" customHeight="1" spans="1:250">
      <c r="A1032" s="105">
        <v>2140502</v>
      </c>
      <c r="B1032" s="107" t="s">
        <v>64</v>
      </c>
      <c r="C1032" s="111"/>
      <c r="D1032" s="101">
        <v>0</v>
      </c>
      <c r="E1032" s="102">
        <f t="shared" si="45"/>
        <v>0</v>
      </c>
      <c r="F1032" s="103">
        <f t="shared" si="44"/>
        <v>0</v>
      </c>
      <c r="G1032" s="104">
        <v>0</v>
      </c>
      <c r="IL1032" s="50"/>
      <c r="IM1032" s="50"/>
      <c r="IN1032" s="50"/>
      <c r="IO1032" s="50"/>
      <c r="IP1032" s="50"/>
    </row>
    <row r="1033" s="83" customFormat="1" ht="15" customHeight="1" spans="1:250">
      <c r="A1033" s="105">
        <v>2140503</v>
      </c>
      <c r="B1033" s="107" t="s">
        <v>65</v>
      </c>
      <c r="C1033" s="111"/>
      <c r="D1033" s="101">
        <v>0</v>
      </c>
      <c r="E1033" s="102">
        <f t="shared" si="45"/>
        <v>0</v>
      </c>
      <c r="F1033" s="103">
        <f t="shared" si="44"/>
        <v>0</v>
      </c>
      <c r="G1033" s="104">
        <v>0</v>
      </c>
      <c r="IL1033" s="50"/>
      <c r="IM1033" s="50"/>
      <c r="IN1033" s="50"/>
      <c r="IO1033" s="50"/>
      <c r="IP1033" s="50"/>
    </row>
    <row r="1034" s="83" customFormat="1" ht="15" customHeight="1" spans="1:250">
      <c r="A1034" s="105">
        <v>2140504</v>
      </c>
      <c r="B1034" s="107" t="s">
        <v>842</v>
      </c>
      <c r="C1034" s="111"/>
      <c r="D1034" s="101">
        <v>0</v>
      </c>
      <c r="E1034" s="102">
        <f t="shared" si="45"/>
        <v>0</v>
      </c>
      <c r="F1034" s="103">
        <f t="shared" si="44"/>
        <v>0</v>
      </c>
      <c r="G1034" s="104">
        <v>0</v>
      </c>
      <c r="IL1034" s="50"/>
      <c r="IM1034" s="50"/>
      <c r="IN1034" s="50"/>
      <c r="IO1034" s="50"/>
      <c r="IP1034" s="50"/>
    </row>
    <row r="1035" s="83" customFormat="1" ht="15" customHeight="1" spans="1:250">
      <c r="A1035" s="105">
        <v>2140505</v>
      </c>
      <c r="B1035" s="107" t="s">
        <v>857</v>
      </c>
      <c r="C1035" s="111"/>
      <c r="D1035" s="101">
        <v>0</v>
      </c>
      <c r="E1035" s="102">
        <f t="shared" si="45"/>
        <v>0</v>
      </c>
      <c r="F1035" s="103">
        <f t="shared" si="44"/>
        <v>0</v>
      </c>
      <c r="G1035" s="104">
        <v>0</v>
      </c>
      <c r="IL1035" s="50"/>
      <c r="IM1035" s="50"/>
      <c r="IN1035" s="50"/>
      <c r="IO1035" s="50"/>
      <c r="IP1035" s="50"/>
    </row>
    <row r="1036" s="83" customFormat="1" ht="15" customHeight="1" spans="1:250">
      <c r="A1036" s="105">
        <v>2140599</v>
      </c>
      <c r="B1036" s="107" t="s">
        <v>858</v>
      </c>
      <c r="C1036" s="111"/>
      <c r="D1036" s="101">
        <v>0</v>
      </c>
      <c r="E1036" s="102">
        <f t="shared" si="45"/>
        <v>0</v>
      </c>
      <c r="F1036" s="103">
        <f t="shared" si="44"/>
        <v>0</v>
      </c>
      <c r="G1036" s="104">
        <v>0</v>
      </c>
      <c r="IL1036" s="50"/>
      <c r="IM1036" s="50"/>
      <c r="IN1036" s="50"/>
      <c r="IO1036" s="50"/>
      <c r="IP1036" s="50"/>
    </row>
    <row r="1037" s="83" customFormat="1" ht="15" customHeight="1" spans="1:250">
      <c r="A1037" s="105">
        <v>21406</v>
      </c>
      <c r="B1037" s="106" t="s">
        <v>859</v>
      </c>
      <c r="C1037" s="110">
        <f>SUM(C1038:C1041)</f>
        <v>0</v>
      </c>
      <c r="D1037" s="101">
        <v>0</v>
      </c>
      <c r="E1037" s="102">
        <f t="shared" si="45"/>
        <v>0</v>
      </c>
      <c r="F1037" s="103">
        <f t="shared" si="44"/>
        <v>0</v>
      </c>
      <c r="G1037" s="104">
        <v>0</v>
      </c>
      <c r="IL1037" s="50"/>
      <c r="IM1037" s="50"/>
      <c r="IN1037" s="50"/>
      <c r="IO1037" s="50"/>
      <c r="IP1037" s="50"/>
    </row>
    <row r="1038" s="83" customFormat="1" ht="15" customHeight="1" spans="1:250">
      <c r="A1038" s="105">
        <v>2140601</v>
      </c>
      <c r="B1038" s="107" t="s">
        <v>860</v>
      </c>
      <c r="C1038" s="111"/>
      <c r="D1038" s="101">
        <v>0</v>
      </c>
      <c r="E1038" s="102">
        <f t="shared" si="45"/>
        <v>0</v>
      </c>
      <c r="F1038" s="103">
        <f t="shared" si="44"/>
        <v>0</v>
      </c>
      <c r="G1038" s="104">
        <v>0</v>
      </c>
      <c r="IL1038" s="50"/>
      <c r="IM1038" s="50"/>
      <c r="IN1038" s="50"/>
      <c r="IO1038" s="50"/>
      <c r="IP1038" s="50"/>
    </row>
    <row r="1039" s="83" customFormat="1" ht="15" customHeight="1" spans="1:250">
      <c r="A1039" s="105">
        <v>2140602</v>
      </c>
      <c r="B1039" s="107" t="s">
        <v>861</v>
      </c>
      <c r="C1039" s="111"/>
      <c r="D1039" s="101">
        <v>0</v>
      </c>
      <c r="E1039" s="102">
        <f t="shared" si="45"/>
        <v>0</v>
      </c>
      <c r="F1039" s="103">
        <f t="shared" si="44"/>
        <v>0</v>
      </c>
      <c r="G1039" s="104">
        <v>0</v>
      </c>
      <c r="IL1039" s="50"/>
      <c r="IM1039" s="50"/>
      <c r="IN1039" s="50"/>
      <c r="IO1039" s="50"/>
      <c r="IP1039" s="50"/>
    </row>
    <row r="1040" s="83" customFormat="1" ht="15" customHeight="1" spans="1:250">
      <c r="A1040" s="105">
        <v>2140603</v>
      </c>
      <c r="B1040" s="107" t="s">
        <v>862</v>
      </c>
      <c r="C1040" s="111"/>
      <c r="D1040" s="101">
        <v>0</v>
      </c>
      <c r="E1040" s="102">
        <f t="shared" si="45"/>
        <v>0</v>
      </c>
      <c r="F1040" s="103">
        <f t="shared" si="44"/>
        <v>0</v>
      </c>
      <c r="G1040" s="104">
        <v>0</v>
      </c>
      <c r="IL1040" s="50"/>
      <c r="IM1040" s="50"/>
      <c r="IN1040" s="50"/>
      <c r="IO1040" s="50"/>
      <c r="IP1040" s="50"/>
    </row>
    <row r="1041" s="83" customFormat="1" ht="15" customHeight="1" spans="1:250">
      <c r="A1041" s="105">
        <v>2140699</v>
      </c>
      <c r="B1041" s="107" t="s">
        <v>863</v>
      </c>
      <c r="C1041" s="111"/>
      <c r="D1041" s="101">
        <v>0</v>
      </c>
      <c r="E1041" s="102">
        <f t="shared" si="45"/>
        <v>0</v>
      </c>
      <c r="F1041" s="103">
        <f t="shared" si="44"/>
        <v>0</v>
      </c>
      <c r="G1041" s="104">
        <v>0</v>
      </c>
      <c r="IL1041" s="50"/>
      <c r="IM1041" s="50"/>
      <c r="IN1041" s="50"/>
      <c r="IO1041" s="50"/>
      <c r="IP1041" s="50"/>
    </row>
    <row r="1042" s="83" customFormat="1" ht="15" customHeight="1" spans="1:250">
      <c r="A1042" s="105">
        <v>21499</v>
      </c>
      <c r="B1042" s="106" t="s">
        <v>864</v>
      </c>
      <c r="C1042" s="110">
        <f>SUM(C1043:C1044)</f>
        <v>0</v>
      </c>
      <c r="D1042" s="101">
        <v>0</v>
      </c>
      <c r="E1042" s="102">
        <f t="shared" si="45"/>
        <v>0</v>
      </c>
      <c r="F1042" s="103">
        <f t="shared" si="44"/>
        <v>0</v>
      </c>
      <c r="G1042" s="104">
        <v>0</v>
      </c>
      <c r="IL1042" s="50"/>
      <c r="IM1042" s="50"/>
      <c r="IN1042" s="50"/>
      <c r="IO1042" s="50"/>
      <c r="IP1042" s="50"/>
    </row>
    <row r="1043" s="83" customFormat="1" ht="15" customHeight="1" spans="1:250">
      <c r="A1043" s="105">
        <v>2149901</v>
      </c>
      <c r="B1043" s="107" t="s">
        <v>865</v>
      </c>
      <c r="C1043" s="111"/>
      <c r="D1043" s="101">
        <v>0</v>
      </c>
      <c r="E1043" s="102">
        <f t="shared" si="45"/>
        <v>0</v>
      </c>
      <c r="F1043" s="103">
        <f t="shared" si="44"/>
        <v>0</v>
      </c>
      <c r="G1043" s="104">
        <v>0</v>
      </c>
      <c r="IL1043" s="50"/>
      <c r="IM1043" s="50"/>
      <c r="IN1043" s="50"/>
      <c r="IO1043" s="50"/>
      <c r="IP1043" s="50"/>
    </row>
    <row r="1044" s="83" customFormat="1" ht="15" customHeight="1" spans="1:250">
      <c r="A1044" s="105">
        <v>2149999</v>
      </c>
      <c r="B1044" s="107" t="s">
        <v>866</v>
      </c>
      <c r="C1044" s="111"/>
      <c r="D1044" s="101">
        <v>0</v>
      </c>
      <c r="E1044" s="102">
        <f t="shared" si="45"/>
        <v>0</v>
      </c>
      <c r="F1044" s="103">
        <f t="shared" si="44"/>
        <v>0</v>
      </c>
      <c r="G1044" s="104">
        <v>0</v>
      </c>
      <c r="IL1044" s="50"/>
      <c r="IM1044" s="50"/>
      <c r="IN1044" s="50"/>
      <c r="IO1044" s="50"/>
      <c r="IP1044" s="50"/>
    </row>
    <row r="1045" s="83" customFormat="1" ht="15" customHeight="1" spans="1:250">
      <c r="A1045" s="105">
        <v>215</v>
      </c>
      <c r="B1045" s="106" t="s">
        <v>867</v>
      </c>
      <c r="C1045" s="110">
        <f>C1046+C1056+C1072+C1077+C1091+C1098+C1105</f>
        <v>5275</v>
      </c>
      <c r="D1045" s="101">
        <v>5042</v>
      </c>
      <c r="E1045" s="102">
        <f t="shared" si="45"/>
        <v>-233</v>
      </c>
      <c r="F1045" s="103">
        <f t="shared" si="44"/>
        <v>-4.41706161137441</v>
      </c>
      <c r="G1045" s="104">
        <v>5042</v>
      </c>
      <c r="IL1045" s="50"/>
      <c r="IM1045" s="50"/>
      <c r="IN1045" s="50"/>
      <c r="IO1045" s="50"/>
      <c r="IP1045" s="50"/>
    </row>
    <row r="1046" s="83" customFormat="1" ht="15" customHeight="1" spans="1:250">
      <c r="A1046" s="105">
        <v>21501</v>
      </c>
      <c r="B1046" s="106" t="s">
        <v>868</v>
      </c>
      <c r="C1046" s="110">
        <f>SUM(C1047:C1055)</f>
        <v>0</v>
      </c>
      <c r="D1046" s="101">
        <v>0</v>
      </c>
      <c r="E1046" s="102">
        <f t="shared" si="45"/>
        <v>0</v>
      </c>
      <c r="F1046" s="103">
        <f t="shared" si="44"/>
        <v>0</v>
      </c>
      <c r="G1046" s="104">
        <v>0</v>
      </c>
      <c r="IL1046" s="50"/>
      <c r="IM1046" s="50"/>
      <c r="IN1046" s="50"/>
      <c r="IO1046" s="50"/>
      <c r="IP1046" s="50"/>
    </row>
    <row r="1047" s="83" customFormat="1" ht="15" customHeight="1" spans="1:250">
      <c r="A1047" s="105">
        <v>2150101</v>
      </c>
      <c r="B1047" s="107" t="s">
        <v>63</v>
      </c>
      <c r="C1047" s="111"/>
      <c r="D1047" s="101">
        <v>0</v>
      </c>
      <c r="E1047" s="102">
        <f t="shared" si="45"/>
        <v>0</v>
      </c>
      <c r="F1047" s="103">
        <f t="shared" si="44"/>
        <v>0</v>
      </c>
      <c r="G1047" s="104">
        <v>0</v>
      </c>
      <c r="IL1047" s="50"/>
      <c r="IM1047" s="50"/>
      <c r="IN1047" s="50"/>
      <c r="IO1047" s="50"/>
      <c r="IP1047" s="50"/>
    </row>
    <row r="1048" s="83" customFormat="1" ht="15" customHeight="1" spans="1:250">
      <c r="A1048" s="105">
        <v>2150102</v>
      </c>
      <c r="B1048" s="107" t="s">
        <v>64</v>
      </c>
      <c r="C1048" s="111"/>
      <c r="D1048" s="101">
        <v>0</v>
      </c>
      <c r="E1048" s="102">
        <f t="shared" si="45"/>
        <v>0</v>
      </c>
      <c r="F1048" s="103">
        <f t="shared" si="44"/>
        <v>0</v>
      </c>
      <c r="G1048" s="104">
        <v>0</v>
      </c>
      <c r="IL1048" s="50"/>
      <c r="IM1048" s="50"/>
      <c r="IN1048" s="50"/>
      <c r="IO1048" s="50"/>
      <c r="IP1048" s="50"/>
    </row>
    <row r="1049" s="83" customFormat="1" ht="15" customHeight="1" spans="1:250">
      <c r="A1049" s="105">
        <v>2150103</v>
      </c>
      <c r="B1049" s="107" t="s">
        <v>65</v>
      </c>
      <c r="C1049" s="111"/>
      <c r="D1049" s="101">
        <v>0</v>
      </c>
      <c r="E1049" s="102">
        <f t="shared" si="45"/>
        <v>0</v>
      </c>
      <c r="F1049" s="103">
        <f t="shared" si="44"/>
        <v>0</v>
      </c>
      <c r="G1049" s="104">
        <v>0</v>
      </c>
      <c r="IL1049" s="50"/>
      <c r="IM1049" s="50"/>
      <c r="IN1049" s="50"/>
      <c r="IO1049" s="50"/>
      <c r="IP1049" s="50"/>
    </row>
    <row r="1050" s="83" customFormat="1" ht="15" customHeight="1" spans="1:250">
      <c r="A1050" s="105">
        <v>2150104</v>
      </c>
      <c r="B1050" s="107" t="s">
        <v>869</v>
      </c>
      <c r="C1050" s="111"/>
      <c r="D1050" s="101">
        <v>0</v>
      </c>
      <c r="E1050" s="102">
        <f t="shared" si="45"/>
        <v>0</v>
      </c>
      <c r="F1050" s="103">
        <f t="shared" si="44"/>
        <v>0</v>
      </c>
      <c r="G1050" s="104">
        <v>0</v>
      </c>
      <c r="IL1050" s="50"/>
      <c r="IM1050" s="50"/>
      <c r="IN1050" s="50"/>
      <c r="IO1050" s="50"/>
      <c r="IP1050" s="50"/>
    </row>
    <row r="1051" s="83" customFormat="1" ht="15" customHeight="1" spans="1:250">
      <c r="A1051" s="105">
        <v>2150105</v>
      </c>
      <c r="B1051" s="107" t="s">
        <v>870</v>
      </c>
      <c r="C1051" s="111"/>
      <c r="D1051" s="101">
        <v>0</v>
      </c>
      <c r="E1051" s="102">
        <f t="shared" si="45"/>
        <v>0</v>
      </c>
      <c r="F1051" s="103">
        <f t="shared" si="44"/>
        <v>0</v>
      </c>
      <c r="G1051" s="104">
        <v>0</v>
      </c>
      <c r="IL1051" s="50"/>
      <c r="IM1051" s="50"/>
      <c r="IN1051" s="50"/>
      <c r="IO1051" s="50"/>
      <c r="IP1051" s="50"/>
    </row>
    <row r="1052" s="83" customFormat="1" ht="15" customHeight="1" spans="1:250">
      <c r="A1052" s="105">
        <v>2150106</v>
      </c>
      <c r="B1052" s="107" t="s">
        <v>871</v>
      </c>
      <c r="C1052" s="111"/>
      <c r="D1052" s="101">
        <v>0</v>
      </c>
      <c r="E1052" s="102">
        <f t="shared" si="45"/>
        <v>0</v>
      </c>
      <c r="F1052" s="103">
        <f t="shared" si="44"/>
        <v>0</v>
      </c>
      <c r="G1052" s="104">
        <v>0</v>
      </c>
      <c r="IL1052" s="50"/>
      <c r="IM1052" s="50"/>
      <c r="IN1052" s="50"/>
      <c r="IO1052" s="50"/>
      <c r="IP1052" s="50"/>
    </row>
    <row r="1053" s="83" customFormat="1" ht="15" customHeight="1" spans="1:250">
      <c r="A1053" s="105">
        <v>2150107</v>
      </c>
      <c r="B1053" s="107" t="s">
        <v>872</v>
      </c>
      <c r="C1053" s="111"/>
      <c r="D1053" s="101">
        <v>0</v>
      </c>
      <c r="E1053" s="102">
        <f t="shared" si="45"/>
        <v>0</v>
      </c>
      <c r="F1053" s="103">
        <f t="shared" si="44"/>
        <v>0</v>
      </c>
      <c r="G1053" s="104">
        <v>0</v>
      </c>
      <c r="IL1053" s="50"/>
      <c r="IM1053" s="50"/>
      <c r="IN1053" s="50"/>
      <c r="IO1053" s="50"/>
      <c r="IP1053" s="50"/>
    </row>
    <row r="1054" s="83" customFormat="1" ht="15" customHeight="1" spans="1:250">
      <c r="A1054" s="105">
        <v>2150108</v>
      </c>
      <c r="B1054" s="107" t="s">
        <v>873</v>
      </c>
      <c r="C1054" s="111"/>
      <c r="D1054" s="101">
        <v>0</v>
      </c>
      <c r="E1054" s="102">
        <f t="shared" si="45"/>
        <v>0</v>
      </c>
      <c r="F1054" s="103">
        <f t="shared" si="44"/>
        <v>0</v>
      </c>
      <c r="G1054" s="104">
        <v>0</v>
      </c>
      <c r="IL1054" s="50"/>
      <c r="IM1054" s="50"/>
      <c r="IN1054" s="50"/>
      <c r="IO1054" s="50"/>
      <c r="IP1054" s="50"/>
    </row>
    <row r="1055" s="83" customFormat="1" ht="15" customHeight="1" spans="1:250">
      <c r="A1055" s="105">
        <v>2150199</v>
      </c>
      <c r="B1055" s="107" t="s">
        <v>874</v>
      </c>
      <c r="C1055" s="111"/>
      <c r="D1055" s="101">
        <v>0</v>
      </c>
      <c r="E1055" s="102">
        <f t="shared" si="45"/>
        <v>0</v>
      </c>
      <c r="F1055" s="103">
        <f t="shared" si="44"/>
        <v>0</v>
      </c>
      <c r="G1055" s="104">
        <v>0</v>
      </c>
      <c r="IL1055" s="50"/>
      <c r="IM1055" s="50"/>
      <c r="IN1055" s="50"/>
      <c r="IO1055" s="50"/>
      <c r="IP1055" s="50"/>
    </row>
    <row r="1056" s="83" customFormat="1" ht="15" customHeight="1" spans="1:250">
      <c r="A1056" s="105">
        <v>21502</v>
      </c>
      <c r="B1056" s="106" t="s">
        <v>875</v>
      </c>
      <c r="C1056" s="110">
        <f>SUM(C1057:C1071)</f>
        <v>0</v>
      </c>
      <c r="D1056" s="101">
        <v>0</v>
      </c>
      <c r="E1056" s="102">
        <f t="shared" si="45"/>
        <v>0</v>
      </c>
      <c r="F1056" s="103">
        <f t="shared" si="44"/>
        <v>0</v>
      </c>
      <c r="G1056" s="104">
        <v>0</v>
      </c>
      <c r="IL1056" s="50"/>
      <c r="IM1056" s="50"/>
      <c r="IN1056" s="50"/>
      <c r="IO1056" s="50"/>
      <c r="IP1056" s="50"/>
    </row>
    <row r="1057" s="83" customFormat="1" ht="15" customHeight="1" spans="1:250">
      <c r="A1057" s="105">
        <v>2150201</v>
      </c>
      <c r="B1057" s="107" t="s">
        <v>63</v>
      </c>
      <c r="C1057" s="111"/>
      <c r="D1057" s="101">
        <v>0</v>
      </c>
      <c r="E1057" s="102">
        <f t="shared" si="45"/>
        <v>0</v>
      </c>
      <c r="F1057" s="103">
        <f t="shared" si="44"/>
        <v>0</v>
      </c>
      <c r="G1057" s="104">
        <v>0</v>
      </c>
      <c r="IL1057" s="50"/>
      <c r="IM1057" s="50"/>
      <c r="IN1057" s="50"/>
      <c r="IO1057" s="50"/>
      <c r="IP1057" s="50"/>
    </row>
    <row r="1058" s="83" customFormat="1" ht="15" customHeight="1" spans="1:250">
      <c r="A1058" s="105">
        <v>2150202</v>
      </c>
      <c r="B1058" s="107" t="s">
        <v>64</v>
      </c>
      <c r="C1058" s="111"/>
      <c r="D1058" s="101">
        <v>0</v>
      </c>
      <c r="E1058" s="102">
        <f t="shared" si="45"/>
        <v>0</v>
      </c>
      <c r="F1058" s="103">
        <f t="shared" si="44"/>
        <v>0</v>
      </c>
      <c r="G1058" s="104">
        <v>0</v>
      </c>
      <c r="IL1058" s="50"/>
      <c r="IM1058" s="50"/>
      <c r="IN1058" s="50"/>
      <c r="IO1058" s="50"/>
      <c r="IP1058" s="50"/>
    </row>
    <row r="1059" s="83" customFormat="1" ht="15" customHeight="1" spans="1:250">
      <c r="A1059" s="105">
        <v>2150203</v>
      </c>
      <c r="B1059" s="107" t="s">
        <v>65</v>
      </c>
      <c r="C1059" s="111"/>
      <c r="D1059" s="101">
        <v>0</v>
      </c>
      <c r="E1059" s="102">
        <f t="shared" si="45"/>
        <v>0</v>
      </c>
      <c r="F1059" s="103">
        <f t="shared" si="44"/>
        <v>0</v>
      </c>
      <c r="G1059" s="104">
        <v>0</v>
      </c>
      <c r="IL1059" s="50"/>
      <c r="IM1059" s="50"/>
      <c r="IN1059" s="50"/>
      <c r="IO1059" s="50"/>
      <c r="IP1059" s="50"/>
    </row>
    <row r="1060" s="83" customFormat="1" ht="15" customHeight="1" spans="1:250">
      <c r="A1060" s="105">
        <v>2150204</v>
      </c>
      <c r="B1060" s="107" t="s">
        <v>876</v>
      </c>
      <c r="C1060" s="111"/>
      <c r="D1060" s="101">
        <v>0</v>
      </c>
      <c r="E1060" s="102">
        <f t="shared" si="45"/>
        <v>0</v>
      </c>
      <c r="F1060" s="103">
        <f t="shared" si="44"/>
        <v>0</v>
      </c>
      <c r="G1060" s="104">
        <v>0</v>
      </c>
      <c r="IL1060" s="50"/>
      <c r="IM1060" s="50"/>
      <c r="IN1060" s="50"/>
      <c r="IO1060" s="50"/>
      <c r="IP1060" s="50"/>
    </row>
    <row r="1061" s="83" customFormat="1" ht="15" customHeight="1" spans="1:250">
      <c r="A1061" s="105">
        <v>2150205</v>
      </c>
      <c r="B1061" s="107" t="s">
        <v>877</v>
      </c>
      <c r="C1061" s="111"/>
      <c r="D1061" s="101">
        <v>0</v>
      </c>
      <c r="E1061" s="102">
        <f t="shared" si="45"/>
        <v>0</v>
      </c>
      <c r="F1061" s="103">
        <f t="shared" si="44"/>
        <v>0</v>
      </c>
      <c r="G1061" s="104">
        <v>0</v>
      </c>
      <c r="IL1061" s="50"/>
      <c r="IM1061" s="50"/>
      <c r="IN1061" s="50"/>
      <c r="IO1061" s="50"/>
      <c r="IP1061" s="50"/>
    </row>
    <row r="1062" s="83" customFormat="1" ht="15" customHeight="1" spans="1:250">
      <c r="A1062" s="105">
        <v>2150206</v>
      </c>
      <c r="B1062" s="107" t="s">
        <v>878</v>
      </c>
      <c r="C1062" s="111"/>
      <c r="D1062" s="101">
        <v>0</v>
      </c>
      <c r="E1062" s="102">
        <f t="shared" si="45"/>
        <v>0</v>
      </c>
      <c r="F1062" s="103">
        <f t="shared" si="44"/>
        <v>0</v>
      </c>
      <c r="G1062" s="104">
        <v>0</v>
      </c>
      <c r="IL1062" s="50"/>
      <c r="IM1062" s="50"/>
      <c r="IN1062" s="50"/>
      <c r="IO1062" s="50"/>
      <c r="IP1062" s="50"/>
    </row>
    <row r="1063" s="83" customFormat="1" ht="15" customHeight="1" spans="1:250">
      <c r="A1063" s="105">
        <v>2150207</v>
      </c>
      <c r="B1063" s="107" t="s">
        <v>879</v>
      </c>
      <c r="C1063" s="111"/>
      <c r="D1063" s="101">
        <v>0</v>
      </c>
      <c r="E1063" s="102">
        <f t="shared" si="45"/>
        <v>0</v>
      </c>
      <c r="F1063" s="103">
        <f t="shared" si="44"/>
        <v>0</v>
      </c>
      <c r="G1063" s="104">
        <v>0</v>
      </c>
      <c r="IL1063" s="50"/>
      <c r="IM1063" s="50"/>
      <c r="IN1063" s="50"/>
      <c r="IO1063" s="50"/>
      <c r="IP1063" s="50"/>
    </row>
    <row r="1064" s="83" customFormat="1" ht="15" customHeight="1" spans="1:250">
      <c r="A1064" s="105">
        <v>2150208</v>
      </c>
      <c r="B1064" s="107" t="s">
        <v>880</v>
      </c>
      <c r="C1064" s="111"/>
      <c r="D1064" s="101">
        <v>0</v>
      </c>
      <c r="E1064" s="102">
        <f t="shared" si="45"/>
        <v>0</v>
      </c>
      <c r="F1064" s="103">
        <f t="shared" si="44"/>
        <v>0</v>
      </c>
      <c r="G1064" s="104">
        <v>0</v>
      </c>
      <c r="IL1064" s="50"/>
      <c r="IM1064" s="50"/>
      <c r="IN1064" s="50"/>
      <c r="IO1064" s="50"/>
      <c r="IP1064" s="50"/>
    </row>
    <row r="1065" s="83" customFormat="1" ht="15" customHeight="1" spans="1:250">
      <c r="A1065" s="105">
        <v>2150209</v>
      </c>
      <c r="B1065" s="107" t="s">
        <v>881</v>
      </c>
      <c r="C1065" s="111"/>
      <c r="D1065" s="101">
        <v>0</v>
      </c>
      <c r="E1065" s="102">
        <f t="shared" si="45"/>
        <v>0</v>
      </c>
      <c r="F1065" s="103">
        <f t="shared" si="44"/>
        <v>0</v>
      </c>
      <c r="G1065" s="104">
        <v>0</v>
      </c>
      <c r="IL1065" s="50"/>
      <c r="IM1065" s="50"/>
      <c r="IN1065" s="50"/>
      <c r="IO1065" s="50"/>
      <c r="IP1065" s="50"/>
    </row>
    <row r="1066" s="83" customFormat="1" ht="15" customHeight="1" spans="1:250">
      <c r="A1066" s="105">
        <v>2150210</v>
      </c>
      <c r="B1066" s="107" t="s">
        <v>882</v>
      </c>
      <c r="C1066" s="111"/>
      <c r="D1066" s="101">
        <v>0</v>
      </c>
      <c r="E1066" s="102">
        <f t="shared" si="45"/>
        <v>0</v>
      </c>
      <c r="F1066" s="103">
        <f t="shared" si="44"/>
        <v>0</v>
      </c>
      <c r="G1066" s="104">
        <v>0</v>
      </c>
      <c r="IL1066" s="50"/>
      <c r="IM1066" s="50"/>
      <c r="IN1066" s="50"/>
      <c r="IO1066" s="50"/>
      <c r="IP1066" s="50"/>
    </row>
    <row r="1067" s="83" customFormat="1" ht="15" customHeight="1" spans="1:250">
      <c r="A1067" s="105">
        <v>2150212</v>
      </c>
      <c r="B1067" s="107" t="s">
        <v>883</v>
      </c>
      <c r="C1067" s="111"/>
      <c r="D1067" s="101">
        <v>0</v>
      </c>
      <c r="E1067" s="102">
        <f t="shared" si="45"/>
        <v>0</v>
      </c>
      <c r="F1067" s="103">
        <f t="shared" si="44"/>
        <v>0</v>
      </c>
      <c r="G1067" s="104">
        <v>0</v>
      </c>
      <c r="IL1067" s="50"/>
      <c r="IM1067" s="50"/>
      <c r="IN1067" s="50"/>
      <c r="IO1067" s="50"/>
      <c r="IP1067" s="50"/>
    </row>
    <row r="1068" s="83" customFormat="1" ht="15" customHeight="1" spans="1:250">
      <c r="A1068" s="105">
        <v>2150213</v>
      </c>
      <c r="B1068" s="107" t="s">
        <v>884</v>
      </c>
      <c r="C1068" s="111"/>
      <c r="D1068" s="101">
        <v>0</v>
      </c>
      <c r="E1068" s="102">
        <f t="shared" si="45"/>
        <v>0</v>
      </c>
      <c r="F1068" s="103">
        <f t="shared" si="44"/>
        <v>0</v>
      </c>
      <c r="G1068" s="104">
        <v>0</v>
      </c>
      <c r="IL1068" s="50"/>
      <c r="IM1068" s="50"/>
      <c r="IN1068" s="50"/>
      <c r="IO1068" s="50"/>
      <c r="IP1068" s="50"/>
    </row>
    <row r="1069" s="83" customFormat="1" ht="15" customHeight="1" spans="1:250">
      <c r="A1069" s="105">
        <v>2150214</v>
      </c>
      <c r="B1069" s="107" t="s">
        <v>885</v>
      </c>
      <c r="C1069" s="111"/>
      <c r="D1069" s="101">
        <v>0</v>
      </c>
      <c r="E1069" s="102">
        <f t="shared" si="45"/>
        <v>0</v>
      </c>
      <c r="F1069" s="103">
        <f t="shared" si="44"/>
        <v>0</v>
      </c>
      <c r="G1069" s="104">
        <v>0</v>
      </c>
      <c r="IL1069" s="50"/>
      <c r="IM1069" s="50"/>
      <c r="IN1069" s="50"/>
      <c r="IO1069" s="50"/>
      <c r="IP1069" s="50"/>
    </row>
    <row r="1070" s="83" customFormat="1" ht="15" customHeight="1" spans="1:250">
      <c r="A1070" s="105">
        <v>2150215</v>
      </c>
      <c r="B1070" s="107" t="s">
        <v>886</v>
      </c>
      <c r="C1070" s="111"/>
      <c r="D1070" s="101">
        <v>0</v>
      </c>
      <c r="E1070" s="102">
        <f t="shared" si="45"/>
        <v>0</v>
      </c>
      <c r="F1070" s="103">
        <f t="shared" si="44"/>
        <v>0</v>
      </c>
      <c r="G1070" s="104">
        <v>0</v>
      </c>
      <c r="IL1070" s="50"/>
      <c r="IM1070" s="50"/>
      <c r="IN1070" s="50"/>
      <c r="IO1070" s="50"/>
      <c r="IP1070" s="50"/>
    </row>
    <row r="1071" s="83" customFormat="1" ht="15" customHeight="1" spans="1:250">
      <c r="A1071" s="105">
        <v>2150299</v>
      </c>
      <c r="B1071" s="107" t="s">
        <v>887</v>
      </c>
      <c r="C1071" s="111"/>
      <c r="D1071" s="101">
        <v>0</v>
      </c>
      <c r="E1071" s="102">
        <f t="shared" si="45"/>
        <v>0</v>
      </c>
      <c r="F1071" s="103">
        <f t="shared" si="44"/>
        <v>0</v>
      </c>
      <c r="G1071" s="104">
        <v>0</v>
      </c>
      <c r="IL1071" s="50"/>
      <c r="IM1071" s="50"/>
      <c r="IN1071" s="50"/>
      <c r="IO1071" s="50"/>
      <c r="IP1071" s="50"/>
    </row>
    <row r="1072" s="83" customFormat="1" ht="15" customHeight="1" spans="1:250">
      <c r="A1072" s="105">
        <v>21503</v>
      </c>
      <c r="B1072" s="106" t="s">
        <v>888</v>
      </c>
      <c r="C1072" s="110">
        <f>SUM(C1073:C1076)</f>
        <v>0</v>
      </c>
      <c r="D1072" s="101">
        <v>0</v>
      </c>
      <c r="E1072" s="102">
        <f t="shared" si="45"/>
        <v>0</v>
      </c>
      <c r="F1072" s="103">
        <f t="shared" si="44"/>
        <v>0</v>
      </c>
      <c r="G1072" s="104">
        <v>0</v>
      </c>
      <c r="IL1072" s="50"/>
      <c r="IM1072" s="50"/>
      <c r="IN1072" s="50"/>
      <c r="IO1072" s="50"/>
      <c r="IP1072" s="50"/>
    </row>
    <row r="1073" s="83" customFormat="1" ht="15" customHeight="1" spans="1:250">
      <c r="A1073" s="105">
        <v>2150301</v>
      </c>
      <c r="B1073" s="107" t="s">
        <v>63</v>
      </c>
      <c r="C1073" s="111"/>
      <c r="D1073" s="101">
        <v>0</v>
      </c>
      <c r="E1073" s="102">
        <f t="shared" si="45"/>
        <v>0</v>
      </c>
      <c r="F1073" s="103">
        <f t="shared" si="44"/>
        <v>0</v>
      </c>
      <c r="G1073" s="104">
        <v>0</v>
      </c>
      <c r="IL1073" s="50"/>
      <c r="IM1073" s="50"/>
      <c r="IN1073" s="50"/>
      <c r="IO1073" s="50"/>
      <c r="IP1073" s="50"/>
    </row>
    <row r="1074" s="83" customFormat="1" ht="15" customHeight="1" spans="1:250">
      <c r="A1074" s="105">
        <v>2150302</v>
      </c>
      <c r="B1074" s="107" t="s">
        <v>64</v>
      </c>
      <c r="C1074" s="111"/>
      <c r="D1074" s="101">
        <v>0</v>
      </c>
      <c r="E1074" s="102">
        <f t="shared" si="45"/>
        <v>0</v>
      </c>
      <c r="F1074" s="103">
        <f t="shared" si="44"/>
        <v>0</v>
      </c>
      <c r="G1074" s="104">
        <v>0</v>
      </c>
      <c r="IL1074" s="50"/>
      <c r="IM1074" s="50"/>
      <c r="IN1074" s="50"/>
      <c r="IO1074" s="50"/>
      <c r="IP1074" s="50"/>
    </row>
    <row r="1075" s="83" customFormat="1" ht="15" customHeight="1" spans="1:250">
      <c r="A1075" s="105">
        <v>2150303</v>
      </c>
      <c r="B1075" s="107" t="s">
        <v>65</v>
      </c>
      <c r="C1075" s="111"/>
      <c r="D1075" s="101">
        <v>0</v>
      </c>
      <c r="E1075" s="102">
        <f t="shared" si="45"/>
        <v>0</v>
      </c>
      <c r="F1075" s="103">
        <f t="shared" si="44"/>
        <v>0</v>
      </c>
      <c r="G1075" s="104">
        <v>0</v>
      </c>
      <c r="IL1075" s="50"/>
      <c r="IM1075" s="50"/>
      <c r="IN1075" s="50"/>
      <c r="IO1075" s="50"/>
      <c r="IP1075" s="50"/>
    </row>
    <row r="1076" s="83" customFormat="1" ht="15" customHeight="1" spans="1:250">
      <c r="A1076" s="105">
        <v>2150399</v>
      </c>
      <c r="B1076" s="107" t="s">
        <v>889</v>
      </c>
      <c r="C1076" s="111"/>
      <c r="D1076" s="101">
        <v>0</v>
      </c>
      <c r="E1076" s="102">
        <f t="shared" si="45"/>
        <v>0</v>
      </c>
      <c r="F1076" s="103">
        <f t="shared" si="44"/>
        <v>0</v>
      </c>
      <c r="G1076" s="104">
        <v>0</v>
      </c>
      <c r="IL1076" s="50"/>
      <c r="IM1076" s="50"/>
      <c r="IN1076" s="50"/>
      <c r="IO1076" s="50"/>
      <c r="IP1076" s="50"/>
    </row>
    <row r="1077" s="83" customFormat="1" ht="15" customHeight="1" spans="1:250">
      <c r="A1077" s="105">
        <v>21505</v>
      </c>
      <c r="B1077" s="106" t="s">
        <v>890</v>
      </c>
      <c r="C1077" s="110">
        <f>SUM(C1078:C1090)</f>
        <v>275</v>
      </c>
      <c r="D1077" s="101">
        <v>0</v>
      </c>
      <c r="E1077" s="102">
        <f t="shared" si="45"/>
        <v>-275</v>
      </c>
      <c r="F1077" s="103">
        <f t="shared" si="44"/>
        <v>-100</v>
      </c>
      <c r="G1077" s="104">
        <v>0</v>
      </c>
      <c r="IL1077" s="50"/>
      <c r="IM1077" s="50"/>
      <c r="IN1077" s="50"/>
      <c r="IO1077" s="50"/>
      <c r="IP1077" s="50"/>
    </row>
    <row r="1078" s="83" customFormat="1" ht="15" customHeight="1" spans="1:250">
      <c r="A1078" s="105">
        <v>2150501</v>
      </c>
      <c r="B1078" s="107" t="s">
        <v>63</v>
      </c>
      <c r="C1078" s="111">
        <v>177</v>
      </c>
      <c r="D1078" s="101">
        <v>0</v>
      </c>
      <c r="E1078" s="102">
        <f t="shared" si="45"/>
        <v>-177</v>
      </c>
      <c r="F1078" s="103">
        <f t="shared" si="44"/>
        <v>-100</v>
      </c>
      <c r="G1078" s="104">
        <v>0</v>
      </c>
      <c r="IL1078" s="50"/>
      <c r="IM1078" s="50"/>
      <c r="IN1078" s="50"/>
      <c r="IO1078" s="50"/>
      <c r="IP1078" s="50"/>
    </row>
    <row r="1079" s="83" customFormat="1" ht="15" customHeight="1" spans="1:250">
      <c r="A1079" s="105">
        <v>2150502</v>
      </c>
      <c r="B1079" s="107" t="s">
        <v>64</v>
      </c>
      <c r="C1079" s="111">
        <v>16</v>
      </c>
      <c r="D1079" s="101">
        <v>0</v>
      </c>
      <c r="E1079" s="102">
        <f t="shared" si="45"/>
        <v>-16</v>
      </c>
      <c r="F1079" s="103">
        <f t="shared" si="44"/>
        <v>-100</v>
      </c>
      <c r="G1079" s="104">
        <v>0</v>
      </c>
      <c r="IL1079" s="50"/>
      <c r="IM1079" s="50"/>
      <c r="IN1079" s="50"/>
      <c r="IO1079" s="50"/>
      <c r="IP1079" s="50"/>
    </row>
    <row r="1080" s="83" customFormat="1" ht="15" customHeight="1" spans="1:250">
      <c r="A1080" s="105">
        <v>2150503</v>
      </c>
      <c r="B1080" s="107" t="s">
        <v>65</v>
      </c>
      <c r="C1080" s="111"/>
      <c r="D1080" s="101">
        <v>0</v>
      </c>
      <c r="E1080" s="102">
        <f t="shared" si="45"/>
        <v>0</v>
      </c>
      <c r="F1080" s="103">
        <f t="shared" si="44"/>
        <v>0</v>
      </c>
      <c r="G1080" s="104">
        <v>0</v>
      </c>
      <c r="IL1080" s="50"/>
      <c r="IM1080" s="50"/>
      <c r="IN1080" s="50"/>
      <c r="IO1080" s="50"/>
      <c r="IP1080" s="50"/>
    </row>
    <row r="1081" s="83" customFormat="1" ht="15" customHeight="1" spans="1:250">
      <c r="A1081" s="105">
        <v>2150505</v>
      </c>
      <c r="B1081" s="107" t="s">
        <v>891</v>
      </c>
      <c r="C1081" s="111"/>
      <c r="D1081" s="101">
        <v>0</v>
      </c>
      <c r="E1081" s="102">
        <f t="shared" si="45"/>
        <v>0</v>
      </c>
      <c r="F1081" s="103">
        <f t="shared" si="44"/>
        <v>0</v>
      </c>
      <c r="G1081" s="104">
        <v>0</v>
      </c>
      <c r="IL1081" s="50"/>
      <c r="IM1081" s="50"/>
      <c r="IN1081" s="50"/>
      <c r="IO1081" s="50"/>
      <c r="IP1081" s="50"/>
    </row>
    <row r="1082" s="83" customFormat="1" ht="15" customHeight="1" spans="1:250">
      <c r="A1082" s="105">
        <v>2150506</v>
      </c>
      <c r="B1082" s="107" t="s">
        <v>892</v>
      </c>
      <c r="C1082" s="111"/>
      <c r="D1082" s="101">
        <v>0</v>
      </c>
      <c r="E1082" s="102">
        <f t="shared" si="45"/>
        <v>0</v>
      </c>
      <c r="F1082" s="103">
        <f t="shared" si="44"/>
        <v>0</v>
      </c>
      <c r="G1082" s="104">
        <v>0</v>
      </c>
      <c r="IL1082" s="50"/>
      <c r="IM1082" s="50"/>
      <c r="IN1082" s="50"/>
      <c r="IO1082" s="50"/>
      <c r="IP1082" s="50"/>
    </row>
    <row r="1083" s="83" customFormat="1" ht="15" customHeight="1" spans="1:250">
      <c r="A1083" s="105">
        <v>2150507</v>
      </c>
      <c r="B1083" s="107" t="s">
        <v>893</v>
      </c>
      <c r="C1083" s="111"/>
      <c r="D1083" s="101">
        <v>0</v>
      </c>
      <c r="E1083" s="102">
        <f t="shared" si="45"/>
        <v>0</v>
      </c>
      <c r="F1083" s="103">
        <f t="shared" si="44"/>
        <v>0</v>
      </c>
      <c r="G1083" s="104">
        <v>0</v>
      </c>
      <c r="IL1083" s="50"/>
      <c r="IM1083" s="50"/>
      <c r="IN1083" s="50"/>
      <c r="IO1083" s="50"/>
      <c r="IP1083" s="50"/>
    </row>
    <row r="1084" s="83" customFormat="1" ht="15" customHeight="1" spans="1:250">
      <c r="A1084" s="105">
        <v>2150508</v>
      </c>
      <c r="B1084" s="107" t="s">
        <v>894</v>
      </c>
      <c r="C1084" s="111"/>
      <c r="D1084" s="101">
        <v>0</v>
      </c>
      <c r="E1084" s="102">
        <f t="shared" si="45"/>
        <v>0</v>
      </c>
      <c r="F1084" s="103">
        <f t="shared" si="44"/>
        <v>0</v>
      </c>
      <c r="G1084" s="104">
        <v>0</v>
      </c>
      <c r="IL1084" s="50"/>
      <c r="IM1084" s="50"/>
      <c r="IN1084" s="50"/>
      <c r="IO1084" s="50"/>
      <c r="IP1084" s="50"/>
    </row>
    <row r="1085" s="83" customFormat="1" ht="15" customHeight="1" spans="1:250">
      <c r="A1085" s="105">
        <v>2150509</v>
      </c>
      <c r="B1085" s="107" t="s">
        <v>895</v>
      </c>
      <c r="C1085" s="111"/>
      <c r="D1085" s="101">
        <v>0</v>
      </c>
      <c r="E1085" s="102">
        <f t="shared" si="45"/>
        <v>0</v>
      </c>
      <c r="F1085" s="103">
        <f t="shared" si="44"/>
        <v>0</v>
      </c>
      <c r="G1085" s="104">
        <v>0</v>
      </c>
      <c r="IL1085" s="50"/>
      <c r="IM1085" s="50"/>
      <c r="IN1085" s="50"/>
      <c r="IO1085" s="50"/>
      <c r="IP1085" s="50"/>
    </row>
    <row r="1086" s="83" customFormat="1" ht="15" customHeight="1" spans="1:250">
      <c r="A1086" s="105">
        <v>2150510</v>
      </c>
      <c r="B1086" s="107" t="s">
        <v>896</v>
      </c>
      <c r="C1086" s="111"/>
      <c r="D1086" s="101">
        <v>0</v>
      </c>
      <c r="E1086" s="102">
        <f t="shared" si="45"/>
        <v>0</v>
      </c>
      <c r="F1086" s="103">
        <f t="shared" si="44"/>
        <v>0</v>
      </c>
      <c r="G1086" s="104">
        <v>0</v>
      </c>
      <c r="IL1086" s="50"/>
      <c r="IM1086" s="50"/>
      <c r="IN1086" s="50"/>
      <c r="IO1086" s="50"/>
      <c r="IP1086" s="50"/>
    </row>
    <row r="1087" s="83" customFormat="1" ht="15" customHeight="1" spans="1:250">
      <c r="A1087" s="105">
        <v>2150511</v>
      </c>
      <c r="B1087" s="107" t="s">
        <v>897</v>
      </c>
      <c r="C1087" s="111"/>
      <c r="D1087" s="101">
        <v>0</v>
      </c>
      <c r="E1087" s="102">
        <f t="shared" si="45"/>
        <v>0</v>
      </c>
      <c r="F1087" s="103">
        <f t="shared" si="44"/>
        <v>0</v>
      </c>
      <c r="G1087" s="104">
        <v>0</v>
      </c>
      <c r="IL1087" s="50"/>
      <c r="IM1087" s="50"/>
      <c r="IN1087" s="50"/>
      <c r="IO1087" s="50"/>
      <c r="IP1087" s="50"/>
    </row>
    <row r="1088" s="83" customFormat="1" ht="15" customHeight="1" spans="1:250">
      <c r="A1088" s="105">
        <v>2150513</v>
      </c>
      <c r="B1088" s="107" t="s">
        <v>842</v>
      </c>
      <c r="C1088" s="111"/>
      <c r="D1088" s="101">
        <v>0</v>
      </c>
      <c r="E1088" s="102">
        <f t="shared" si="45"/>
        <v>0</v>
      </c>
      <c r="F1088" s="103">
        <f t="shared" ref="F1088:F1151" si="46">IF(C1088=0,,E1088/C1088*100)</f>
        <v>0</v>
      </c>
      <c r="G1088" s="104">
        <v>0</v>
      </c>
      <c r="IL1088" s="50"/>
      <c r="IM1088" s="50"/>
      <c r="IN1088" s="50"/>
      <c r="IO1088" s="50"/>
      <c r="IP1088" s="50"/>
    </row>
    <row r="1089" s="83" customFormat="1" ht="15" customHeight="1" spans="1:250">
      <c r="A1089" s="105">
        <v>2150515</v>
      </c>
      <c r="B1089" s="107" t="s">
        <v>898</v>
      </c>
      <c r="C1089" s="111"/>
      <c r="D1089" s="101">
        <v>0</v>
      </c>
      <c r="E1089" s="102">
        <f t="shared" si="45"/>
        <v>0</v>
      </c>
      <c r="F1089" s="103">
        <f t="shared" si="46"/>
        <v>0</v>
      </c>
      <c r="G1089" s="104">
        <v>0</v>
      </c>
      <c r="IL1089" s="50"/>
      <c r="IM1089" s="50"/>
      <c r="IN1089" s="50"/>
      <c r="IO1089" s="50"/>
      <c r="IP1089" s="50"/>
    </row>
    <row r="1090" s="83" customFormat="1" ht="15" customHeight="1" spans="1:250">
      <c r="A1090" s="105">
        <v>2150599</v>
      </c>
      <c r="B1090" s="107" t="s">
        <v>899</v>
      </c>
      <c r="C1090" s="111">
        <v>82</v>
      </c>
      <c r="D1090" s="101">
        <v>0</v>
      </c>
      <c r="E1090" s="102">
        <f t="shared" si="45"/>
        <v>-82</v>
      </c>
      <c r="F1090" s="103">
        <f t="shared" si="46"/>
        <v>-100</v>
      </c>
      <c r="G1090" s="104">
        <v>0</v>
      </c>
      <c r="IL1090" s="50"/>
      <c r="IM1090" s="50"/>
      <c r="IN1090" s="50"/>
      <c r="IO1090" s="50"/>
      <c r="IP1090" s="50"/>
    </row>
    <row r="1091" s="83" customFormat="1" ht="15" customHeight="1" spans="1:250">
      <c r="A1091" s="105">
        <v>21507</v>
      </c>
      <c r="B1091" s="106" t="s">
        <v>900</v>
      </c>
      <c r="C1091" s="110">
        <f>SUM(C1092:C1097)</f>
        <v>0</v>
      </c>
      <c r="D1091" s="101">
        <v>12</v>
      </c>
      <c r="E1091" s="102">
        <f t="shared" si="45"/>
        <v>12</v>
      </c>
      <c r="F1091" s="103">
        <f t="shared" si="46"/>
        <v>0</v>
      </c>
      <c r="G1091" s="104">
        <v>12</v>
      </c>
      <c r="IL1091" s="50"/>
      <c r="IM1091" s="50"/>
      <c r="IN1091" s="50"/>
      <c r="IO1091" s="50"/>
      <c r="IP1091" s="50"/>
    </row>
    <row r="1092" s="83" customFormat="1" ht="15" customHeight="1" spans="1:250">
      <c r="A1092" s="105">
        <v>2150701</v>
      </c>
      <c r="B1092" s="107" t="s">
        <v>63</v>
      </c>
      <c r="C1092" s="111"/>
      <c r="D1092" s="101">
        <v>2</v>
      </c>
      <c r="E1092" s="102">
        <f t="shared" si="45"/>
        <v>2</v>
      </c>
      <c r="F1092" s="103">
        <f t="shared" si="46"/>
        <v>0</v>
      </c>
      <c r="G1092" s="104">
        <v>2</v>
      </c>
      <c r="IL1092" s="50"/>
      <c r="IM1092" s="50"/>
      <c r="IN1092" s="50"/>
      <c r="IO1092" s="50"/>
      <c r="IP1092" s="50"/>
    </row>
    <row r="1093" s="83" customFormat="1" ht="15" customHeight="1" spans="1:250">
      <c r="A1093" s="105">
        <v>2150702</v>
      </c>
      <c r="B1093" s="107" t="s">
        <v>64</v>
      </c>
      <c r="C1093" s="111"/>
      <c r="D1093" s="101">
        <v>10</v>
      </c>
      <c r="E1093" s="102">
        <f t="shared" ref="E1093:E1156" si="47">D1093-C1093</f>
        <v>10</v>
      </c>
      <c r="F1093" s="103">
        <f t="shared" si="46"/>
        <v>0</v>
      </c>
      <c r="G1093" s="104">
        <v>10</v>
      </c>
      <c r="IL1093" s="50"/>
      <c r="IM1093" s="50"/>
      <c r="IN1093" s="50"/>
      <c r="IO1093" s="50"/>
      <c r="IP1093" s="50"/>
    </row>
    <row r="1094" s="83" customFormat="1" ht="15" customHeight="1" spans="1:250">
      <c r="A1094" s="105">
        <v>2150703</v>
      </c>
      <c r="B1094" s="107" t="s">
        <v>65</v>
      </c>
      <c r="C1094" s="111"/>
      <c r="D1094" s="101">
        <v>0</v>
      </c>
      <c r="E1094" s="102">
        <f t="shared" si="47"/>
        <v>0</v>
      </c>
      <c r="F1094" s="103">
        <f t="shared" si="46"/>
        <v>0</v>
      </c>
      <c r="G1094" s="104">
        <v>0</v>
      </c>
      <c r="IL1094" s="50"/>
      <c r="IM1094" s="50"/>
      <c r="IN1094" s="50"/>
      <c r="IO1094" s="50"/>
      <c r="IP1094" s="50"/>
    </row>
    <row r="1095" s="83" customFormat="1" ht="15" customHeight="1" spans="1:250">
      <c r="A1095" s="105">
        <v>2150704</v>
      </c>
      <c r="B1095" s="107" t="s">
        <v>901</v>
      </c>
      <c r="C1095" s="111"/>
      <c r="D1095" s="101">
        <v>0</v>
      </c>
      <c r="E1095" s="102">
        <f t="shared" si="47"/>
        <v>0</v>
      </c>
      <c r="F1095" s="103">
        <f t="shared" si="46"/>
        <v>0</v>
      </c>
      <c r="G1095" s="104">
        <v>0</v>
      </c>
      <c r="IL1095" s="50"/>
      <c r="IM1095" s="50"/>
      <c r="IN1095" s="50"/>
      <c r="IO1095" s="50"/>
      <c r="IP1095" s="50"/>
    </row>
    <row r="1096" s="83" customFormat="1" ht="15" customHeight="1" spans="1:250">
      <c r="A1096" s="105">
        <v>2150705</v>
      </c>
      <c r="B1096" s="107" t="s">
        <v>902</v>
      </c>
      <c r="C1096" s="111"/>
      <c r="D1096" s="101">
        <v>0</v>
      </c>
      <c r="E1096" s="102">
        <f t="shared" si="47"/>
        <v>0</v>
      </c>
      <c r="F1096" s="103">
        <f t="shared" si="46"/>
        <v>0</v>
      </c>
      <c r="G1096" s="104">
        <v>0</v>
      </c>
      <c r="IL1096" s="50"/>
      <c r="IM1096" s="50"/>
      <c r="IN1096" s="50"/>
      <c r="IO1096" s="50"/>
      <c r="IP1096" s="50"/>
    </row>
    <row r="1097" s="83" customFormat="1" ht="15" customHeight="1" spans="1:250">
      <c r="A1097" s="105">
        <v>2150799</v>
      </c>
      <c r="B1097" s="107" t="s">
        <v>903</v>
      </c>
      <c r="C1097" s="111"/>
      <c r="D1097" s="101">
        <v>0</v>
      </c>
      <c r="E1097" s="102">
        <f t="shared" si="47"/>
        <v>0</v>
      </c>
      <c r="F1097" s="103">
        <f t="shared" si="46"/>
        <v>0</v>
      </c>
      <c r="G1097" s="104">
        <v>0</v>
      </c>
      <c r="IL1097" s="50"/>
      <c r="IM1097" s="50"/>
      <c r="IN1097" s="50"/>
      <c r="IO1097" s="50"/>
      <c r="IP1097" s="50"/>
    </row>
    <row r="1098" s="83" customFormat="1" ht="15" customHeight="1" spans="1:250">
      <c r="A1098" s="105">
        <v>21508</v>
      </c>
      <c r="B1098" s="106" t="s">
        <v>904</v>
      </c>
      <c r="C1098" s="110">
        <f>SUM(C1099:C1104)</f>
        <v>5000</v>
      </c>
      <c r="D1098" s="101">
        <v>5030</v>
      </c>
      <c r="E1098" s="102">
        <f t="shared" si="47"/>
        <v>30</v>
      </c>
      <c r="F1098" s="103">
        <f t="shared" si="46"/>
        <v>0.6</v>
      </c>
      <c r="G1098" s="104">
        <v>5030</v>
      </c>
      <c r="IL1098" s="50"/>
      <c r="IM1098" s="50"/>
      <c r="IN1098" s="50"/>
      <c r="IO1098" s="50"/>
      <c r="IP1098" s="50"/>
    </row>
    <row r="1099" s="83" customFormat="1" ht="15" customHeight="1" spans="1:250">
      <c r="A1099" s="105">
        <v>2150801</v>
      </c>
      <c r="B1099" s="107" t="s">
        <v>63</v>
      </c>
      <c r="C1099" s="111"/>
      <c r="D1099" s="101">
        <v>0</v>
      </c>
      <c r="E1099" s="102">
        <f t="shared" si="47"/>
        <v>0</v>
      </c>
      <c r="F1099" s="103">
        <f t="shared" si="46"/>
        <v>0</v>
      </c>
      <c r="G1099" s="104">
        <v>0</v>
      </c>
      <c r="IL1099" s="50"/>
      <c r="IM1099" s="50"/>
      <c r="IN1099" s="50"/>
      <c r="IO1099" s="50"/>
      <c r="IP1099" s="50"/>
    </row>
    <row r="1100" s="83" customFormat="1" ht="15" customHeight="1" spans="1:250">
      <c r="A1100" s="105">
        <v>2150802</v>
      </c>
      <c r="B1100" s="107" t="s">
        <v>64</v>
      </c>
      <c r="C1100" s="111"/>
      <c r="D1100" s="101">
        <v>0</v>
      </c>
      <c r="E1100" s="102">
        <f t="shared" si="47"/>
        <v>0</v>
      </c>
      <c r="F1100" s="103">
        <f t="shared" si="46"/>
        <v>0</v>
      </c>
      <c r="G1100" s="104">
        <v>0</v>
      </c>
      <c r="IL1100" s="50"/>
      <c r="IM1100" s="50"/>
      <c r="IN1100" s="50"/>
      <c r="IO1100" s="50"/>
      <c r="IP1100" s="50"/>
    </row>
    <row r="1101" s="83" customFormat="1" ht="15" customHeight="1" spans="1:250">
      <c r="A1101" s="105">
        <v>2150803</v>
      </c>
      <c r="B1101" s="107" t="s">
        <v>65</v>
      </c>
      <c r="C1101" s="111"/>
      <c r="D1101" s="101">
        <v>0</v>
      </c>
      <c r="E1101" s="102">
        <f t="shared" si="47"/>
        <v>0</v>
      </c>
      <c r="F1101" s="103">
        <f t="shared" si="46"/>
        <v>0</v>
      </c>
      <c r="G1101" s="104">
        <v>0</v>
      </c>
      <c r="IL1101" s="50"/>
      <c r="IM1101" s="50"/>
      <c r="IN1101" s="50"/>
      <c r="IO1101" s="50"/>
      <c r="IP1101" s="50"/>
    </row>
    <row r="1102" s="83" customFormat="1" ht="15" customHeight="1" spans="1:250">
      <c r="A1102" s="105">
        <v>2150804</v>
      </c>
      <c r="B1102" s="107" t="s">
        <v>905</v>
      </c>
      <c r="C1102" s="111"/>
      <c r="D1102" s="101">
        <v>0</v>
      </c>
      <c r="E1102" s="102">
        <f t="shared" si="47"/>
        <v>0</v>
      </c>
      <c r="F1102" s="103">
        <f t="shared" si="46"/>
        <v>0</v>
      </c>
      <c r="G1102" s="104">
        <v>0</v>
      </c>
      <c r="IL1102" s="50"/>
      <c r="IM1102" s="50"/>
      <c r="IN1102" s="50"/>
      <c r="IO1102" s="50"/>
      <c r="IP1102" s="50"/>
    </row>
    <row r="1103" s="83" customFormat="1" ht="15" customHeight="1" spans="1:250">
      <c r="A1103" s="105">
        <v>2150805</v>
      </c>
      <c r="B1103" s="107" t="s">
        <v>906</v>
      </c>
      <c r="C1103" s="111"/>
      <c r="D1103" s="101">
        <v>5000</v>
      </c>
      <c r="E1103" s="102">
        <f t="shared" si="47"/>
        <v>5000</v>
      </c>
      <c r="F1103" s="103">
        <f t="shared" si="46"/>
        <v>0</v>
      </c>
      <c r="G1103" s="104">
        <v>5000</v>
      </c>
      <c r="IL1103" s="50"/>
      <c r="IM1103" s="50"/>
      <c r="IN1103" s="50"/>
      <c r="IO1103" s="50"/>
      <c r="IP1103" s="50"/>
    </row>
    <row r="1104" s="83" customFormat="1" ht="15" customHeight="1" spans="1:250">
      <c r="A1104" s="105">
        <v>2150899</v>
      </c>
      <c r="B1104" s="107" t="s">
        <v>907</v>
      </c>
      <c r="C1104" s="111">
        <v>5000</v>
      </c>
      <c r="D1104" s="101">
        <v>30</v>
      </c>
      <c r="E1104" s="102">
        <f t="shared" si="47"/>
        <v>-4970</v>
      </c>
      <c r="F1104" s="103">
        <f t="shared" si="46"/>
        <v>-99.4</v>
      </c>
      <c r="G1104" s="104">
        <v>30</v>
      </c>
      <c r="IL1104" s="50"/>
      <c r="IM1104" s="50"/>
      <c r="IN1104" s="50"/>
      <c r="IO1104" s="50"/>
      <c r="IP1104" s="50"/>
    </row>
    <row r="1105" s="83" customFormat="1" ht="15" customHeight="1" spans="1:250">
      <c r="A1105" s="105">
        <v>21599</v>
      </c>
      <c r="B1105" s="106" t="s">
        <v>908</v>
      </c>
      <c r="C1105" s="110">
        <f>SUM(C1106:C1110)</f>
        <v>0</v>
      </c>
      <c r="D1105" s="101">
        <v>0</v>
      </c>
      <c r="E1105" s="102">
        <f t="shared" si="47"/>
        <v>0</v>
      </c>
      <c r="F1105" s="103">
        <f t="shared" si="46"/>
        <v>0</v>
      </c>
      <c r="G1105" s="104">
        <v>0</v>
      </c>
      <c r="IL1105" s="50"/>
      <c r="IM1105" s="50"/>
      <c r="IN1105" s="50"/>
      <c r="IO1105" s="50"/>
      <c r="IP1105" s="50"/>
    </row>
    <row r="1106" s="83" customFormat="1" ht="15" customHeight="1" spans="1:250">
      <c r="A1106" s="105">
        <v>2159901</v>
      </c>
      <c r="B1106" s="107" t="s">
        <v>909</v>
      </c>
      <c r="C1106" s="111"/>
      <c r="D1106" s="101">
        <v>0</v>
      </c>
      <c r="E1106" s="102">
        <f t="shared" si="47"/>
        <v>0</v>
      </c>
      <c r="F1106" s="103">
        <f t="shared" si="46"/>
        <v>0</v>
      </c>
      <c r="G1106" s="104">
        <v>0</v>
      </c>
      <c r="IL1106" s="50"/>
      <c r="IM1106" s="50"/>
      <c r="IN1106" s="50"/>
      <c r="IO1106" s="50"/>
      <c r="IP1106" s="50"/>
    </row>
    <row r="1107" s="83" customFormat="1" ht="15" customHeight="1" spans="1:250">
      <c r="A1107" s="105">
        <v>2159904</v>
      </c>
      <c r="B1107" s="107" t="s">
        <v>910</v>
      </c>
      <c r="C1107" s="111"/>
      <c r="D1107" s="101">
        <v>0</v>
      </c>
      <c r="E1107" s="102">
        <f t="shared" si="47"/>
        <v>0</v>
      </c>
      <c r="F1107" s="103">
        <f t="shared" si="46"/>
        <v>0</v>
      </c>
      <c r="G1107" s="104">
        <v>0</v>
      </c>
      <c r="IL1107" s="50"/>
      <c r="IM1107" s="50"/>
      <c r="IN1107" s="50"/>
      <c r="IO1107" s="50"/>
      <c r="IP1107" s="50"/>
    </row>
    <row r="1108" s="83" customFormat="1" ht="15" customHeight="1" spans="1:250">
      <c r="A1108" s="105">
        <v>2159905</v>
      </c>
      <c r="B1108" s="107" t="s">
        <v>911</v>
      </c>
      <c r="C1108" s="111"/>
      <c r="D1108" s="101">
        <v>0</v>
      </c>
      <c r="E1108" s="102">
        <f t="shared" si="47"/>
        <v>0</v>
      </c>
      <c r="F1108" s="103">
        <f t="shared" si="46"/>
        <v>0</v>
      </c>
      <c r="G1108" s="104">
        <v>0</v>
      </c>
      <c r="IL1108" s="50"/>
      <c r="IM1108" s="50"/>
      <c r="IN1108" s="50"/>
      <c r="IO1108" s="50"/>
      <c r="IP1108" s="50"/>
    </row>
    <row r="1109" s="83" customFormat="1" ht="15" customHeight="1" spans="1:250">
      <c r="A1109" s="105">
        <v>2159906</v>
      </c>
      <c r="B1109" s="107" t="s">
        <v>912</v>
      </c>
      <c r="C1109" s="111"/>
      <c r="D1109" s="101">
        <v>0</v>
      </c>
      <c r="E1109" s="102">
        <f t="shared" si="47"/>
        <v>0</v>
      </c>
      <c r="F1109" s="103">
        <f t="shared" si="46"/>
        <v>0</v>
      </c>
      <c r="G1109" s="104">
        <v>0</v>
      </c>
      <c r="IL1109" s="50"/>
      <c r="IM1109" s="50"/>
      <c r="IN1109" s="50"/>
      <c r="IO1109" s="50"/>
      <c r="IP1109" s="50"/>
    </row>
    <row r="1110" s="83" customFormat="1" ht="15" customHeight="1" spans="1:250">
      <c r="A1110" s="105">
        <v>2159999</v>
      </c>
      <c r="B1110" s="107" t="s">
        <v>913</v>
      </c>
      <c r="C1110" s="111"/>
      <c r="D1110" s="101">
        <v>0</v>
      </c>
      <c r="E1110" s="102">
        <f t="shared" si="47"/>
        <v>0</v>
      </c>
      <c r="F1110" s="103">
        <f t="shared" si="46"/>
        <v>0</v>
      </c>
      <c r="G1110" s="104">
        <v>0</v>
      </c>
      <c r="IL1110" s="50"/>
      <c r="IM1110" s="50"/>
      <c r="IN1110" s="50"/>
      <c r="IO1110" s="50"/>
      <c r="IP1110" s="50"/>
    </row>
    <row r="1111" s="83" customFormat="1" ht="15" customHeight="1" spans="1:250">
      <c r="A1111" s="105">
        <v>216</v>
      </c>
      <c r="B1111" s="106" t="s">
        <v>914</v>
      </c>
      <c r="C1111" s="110">
        <f>C1112+C1122+C1128</f>
        <v>142</v>
      </c>
      <c r="D1111" s="101">
        <v>140</v>
      </c>
      <c r="E1111" s="102">
        <f t="shared" si="47"/>
        <v>-2</v>
      </c>
      <c r="F1111" s="103">
        <f t="shared" si="46"/>
        <v>-1.40845070422535</v>
      </c>
      <c r="G1111" s="104">
        <v>140</v>
      </c>
      <c r="IL1111" s="50"/>
      <c r="IM1111" s="50"/>
      <c r="IN1111" s="50"/>
      <c r="IO1111" s="50"/>
      <c r="IP1111" s="50"/>
    </row>
    <row r="1112" s="83" customFormat="1" ht="15" customHeight="1" spans="1:250">
      <c r="A1112" s="105">
        <v>21602</v>
      </c>
      <c r="B1112" s="106" t="s">
        <v>915</v>
      </c>
      <c r="C1112" s="110">
        <f>SUM(C1113:C1121)</f>
        <v>142</v>
      </c>
      <c r="D1112" s="101">
        <v>140</v>
      </c>
      <c r="E1112" s="102">
        <f t="shared" si="47"/>
        <v>-2</v>
      </c>
      <c r="F1112" s="103">
        <f t="shared" si="46"/>
        <v>-1.40845070422535</v>
      </c>
      <c r="G1112" s="104">
        <v>140</v>
      </c>
      <c r="IL1112" s="50"/>
      <c r="IM1112" s="50"/>
      <c r="IN1112" s="50"/>
      <c r="IO1112" s="50"/>
      <c r="IP1112" s="50"/>
    </row>
    <row r="1113" s="83" customFormat="1" ht="15" customHeight="1" spans="1:250">
      <c r="A1113" s="105">
        <v>2160201</v>
      </c>
      <c r="B1113" s="107" t="s">
        <v>63</v>
      </c>
      <c r="C1113" s="111">
        <v>115</v>
      </c>
      <c r="D1113" s="101">
        <v>109</v>
      </c>
      <c r="E1113" s="102">
        <f t="shared" si="47"/>
        <v>-6</v>
      </c>
      <c r="F1113" s="103">
        <f t="shared" si="46"/>
        <v>-5.21739130434783</v>
      </c>
      <c r="G1113" s="104">
        <v>109</v>
      </c>
      <c r="IL1113" s="50"/>
      <c r="IM1113" s="50"/>
      <c r="IN1113" s="50"/>
      <c r="IO1113" s="50"/>
      <c r="IP1113" s="50"/>
    </row>
    <row r="1114" s="83" customFormat="1" ht="15" customHeight="1" spans="1:250">
      <c r="A1114" s="105">
        <v>2160202</v>
      </c>
      <c r="B1114" s="107" t="s">
        <v>64</v>
      </c>
      <c r="C1114" s="111"/>
      <c r="D1114" s="101">
        <v>0</v>
      </c>
      <c r="E1114" s="102">
        <f t="shared" si="47"/>
        <v>0</v>
      </c>
      <c r="F1114" s="103">
        <f t="shared" si="46"/>
        <v>0</v>
      </c>
      <c r="G1114" s="104">
        <v>0</v>
      </c>
      <c r="IL1114" s="50"/>
      <c r="IM1114" s="50"/>
      <c r="IN1114" s="50"/>
      <c r="IO1114" s="50"/>
      <c r="IP1114" s="50"/>
    </row>
    <row r="1115" s="83" customFormat="1" ht="15" customHeight="1" spans="1:250">
      <c r="A1115" s="105">
        <v>2160203</v>
      </c>
      <c r="B1115" s="107" t="s">
        <v>65</v>
      </c>
      <c r="C1115" s="111"/>
      <c r="D1115" s="101">
        <v>0</v>
      </c>
      <c r="E1115" s="102">
        <f t="shared" si="47"/>
        <v>0</v>
      </c>
      <c r="F1115" s="103">
        <f t="shared" si="46"/>
        <v>0</v>
      </c>
      <c r="G1115" s="104">
        <v>0</v>
      </c>
      <c r="IL1115" s="50"/>
      <c r="IM1115" s="50"/>
      <c r="IN1115" s="50"/>
      <c r="IO1115" s="50"/>
      <c r="IP1115" s="50"/>
    </row>
    <row r="1116" s="83" customFormat="1" ht="15" customHeight="1" spans="1:250">
      <c r="A1116" s="105">
        <v>2160216</v>
      </c>
      <c r="B1116" s="107" t="s">
        <v>916</v>
      </c>
      <c r="C1116" s="111"/>
      <c r="D1116" s="101">
        <v>0</v>
      </c>
      <c r="E1116" s="102">
        <f t="shared" si="47"/>
        <v>0</v>
      </c>
      <c r="F1116" s="103">
        <f t="shared" si="46"/>
        <v>0</v>
      </c>
      <c r="G1116" s="104">
        <v>0</v>
      </c>
      <c r="IL1116" s="50"/>
      <c r="IM1116" s="50"/>
      <c r="IN1116" s="50"/>
      <c r="IO1116" s="50"/>
      <c r="IP1116" s="50"/>
    </row>
    <row r="1117" s="83" customFormat="1" ht="15" customHeight="1" spans="1:250">
      <c r="A1117" s="105">
        <v>2160217</v>
      </c>
      <c r="B1117" s="107" t="s">
        <v>917</v>
      </c>
      <c r="C1117" s="111"/>
      <c r="D1117" s="101">
        <v>0</v>
      </c>
      <c r="E1117" s="102">
        <f t="shared" si="47"/>
        <v>0</v>
      </c>
      <c r="F1117" s="103">
        <f t="shared" si="46"/>
        <v>0</v>
      </c>
      <c r="G1117" s="104">
        <v>0</v>
      </c>
      <c r="IL1117" s="50"/>
      <c r="IM1117" s="50"/>
      <c r="IN1117" s="50"/>
      <c r="IO1117" s="50"/>
      <c r="IP1117" s="50"/>
    </row>
    <row r="1118" s="83" customFormat="1" ht="15" customHeight="1" spans="1:250">
      <c r="A1118" s="105">
        <v>2160218</v>
      </c>
      <c r="B1118" s="107" t="s">
        <v>918</v>
      </c>
      <c r="C1118" s="111"/>
      <c r="D1118" s="101">
        <v>0</v>
      </c>
      <c r="E1118" s="102">
        <f t="shared" si="47"/>
        <v>0</v>
      </c>
      <c r="F1118" s="103">
        <f t="shared" si="46"/>
        <v>0</v>
      </c>
      <c r="G1118" s="104">
        <v>0</v>
      </c>
      <c r="IL1118" s="50"/>
      <c r="IM1118" s="50"/>
      <c r="IN1118" s="50"/>
      <c r="IO1118" s="50"/>
      <c r="IP1118" s="50"/>
    </row>
    <row r="1119" s="83" customFormat="1" ht="15" customHeight="1" spans="1:250">
      <c r="A1119" s="105">
        <v>2160219</v>
      </c>
      <c r="B1119" s="107" t="s">
        <v>919</v>
      </c>
      <c r="C1119" s="111"/>
      <c r="D1119" s="101">
        <v>0</v>
      </c>
      <c r="E1119" s="102">
        <f t="shared" si="47"/>
        <v>0</v>
      </c>
      <c r="F1119" s="103">
        <f t="shared" si="46"/>
        <v>0</v>
      </c>
      <c r="G1119" s="104">
        <v>0</v>
      </c>
      <c r="IL1119" s="50"/>
      <c r="IM1119" s="50"/>
      <c r="IN1119" s="50"/>
      <c r="IO1119" s="50"/>
      <c r="IP1119" s="50"/>
    </row>
    <row r="1120" s="83" customFormat="1" ht="15" customHeight="1" spans="1:250">
      <c r="A1120" s="105">
        <v>2160250</v>
      </c>
      <c r="B1120" s="107" t="s">
        <v>72</v>
      </c>
      <c r="C1120" s="111">
        <v>27</v>
      </c>
      <c r="D1120" s="101">
        <v>31</v>
      </c>
      <c r="E1120" s="102">
        <f t="shared" si="47"/>
        <v>4</v>
      </c>
      <c r="F1120" s="103">
        <f t="shared" si="46"/>
        <v>14.8148148148148</v>
      </c>
      <c r="G1120" s="104">
        <v>31</v>
      </c>
      <c r="IL1120" s="50"/>
      <c r="IM1120" s="50"/>
      <c r="IN1120" s="50"/>
      <c r="IO1120" s="50"/>
      <c r="IP1120" s="50"/>
    </row>
    <row r="1121" s="83" customFormat="1" ht="15" customHeight="1" spans="1:250">
      <c r="A1121" s="105">
        <v>2160299</v>
      </c>
      <c r="B1121" s="107" t="s">
        <v>920</v>
      </c>
      <c r="C1121" s="111"/>
      <c r="D1121" s="101">
        <v>0</v>
      </c>
      <c r="E1121" s="102">
        <f t="shared" si="47"/>
        <v>0</v>
      </c>
      <c r="F1121" s="103">
        <f t="shared" si="46"/>
        <v>0</v>
      </c>
      <c r="G1121" s="104">
        <v>0</v>
      </c>
      <c r="IL1121" s="50"/>
      <c r="IM1121" s="50"/>
      <c r="IN1121" s="50"/>
      <c r="IO1121" s="50"/>
      <c r="IP1121" s="50"/>
    </row>
    <row r="1122" s="83" customFormat="1" ht="15" customHeight="1" spans="1:250">
      <c r="A1122" s="105">
        <v>21606</v>
      </c>
      <c r="B1122" s="106" t="s">
        <v>921</v>
      </c>
      <c r="C1122" s="110">
        <f>SUM(C1123:C1127)</f>
        <v>0</v>
      </c>
      <c r="D1122" s="101">
        <v>0</v>
      </c>
      <c r="E1122" s="102">
        <f t="shared" si="47"/>
        <v>0</v>
      </c>
      <c r="F1122" s="103">
        <f t="shared" si="46"/>
        <v>0</v>
      </c>
      <c r="G1122" s="104">
        <v>0</v>
      </c>
      <c r="IL1122" s="50"/>
      <c r="IM1122" s="50"/>
      <c r="IN1122" s="50"/>
      <c r="IO1122" s="50"/>
      <c r="IP1122" s="50"/>
    </row>
    <row r="1123" s="83" customFormat="1" ht="15" customHeight="1" spans="1:250">
      <c r="A1123" s="105">
        <v>2160601</v>
      </c>
      <c r="B1123" s="107" t="s">
        <v>63</v>
      </c>
      <c r="C1123" s="111"/>
      <c r="D1123" s="101">
        <v>0</v>
      </c>
      <c r="E1123" s="102">
        <f t="shared" si="47"/>
        <v>0</v>
      </c>
      <c r="F1123" s="103">
        <f t="shared" si="46"/>
        <v>0</v>
      </c>
      <c r="G1123" s="104">
        <v>0</v>
      </c>
      <c r="IL1123" s="50"/>
      <c r="IM1123" s="50"/>
      <c r="IN1123" s="50"/>
      <c r="IO1123" s="50"/>
      <c r="IP1123" s="50"/>
    </row>
    <row r="1124" s="83" customFormat="1" ht="15" customHeight="1" spans="1:250">
      <c r="A1124" s="105">
        <v>2160602</v>
      </c>
      <c r="B1124" s="107" t="s">
        <v>64</v>
      </c>
      <c r="C1124" s="111"/>
      <c r="D1124" s="101">
        <v>0</v>
      </c>
      <c r="E1124" s="102">
        <f t="shared" si="47"/>
        <v>0</v>
      </c>
      <c r="F1124" s="103">
        <f t="shared" si="46"/>
        <v>0</v>
      </c>
      <c r="G1124" s="104">
        <v>0</v>
      </c>
      <c r="IL1124" s="50"/>
      <c r="IM1124" s="50"/>
      <c r="IN1124" s="50"/>
      <c r="IO1124" s="50"/>
      <c r="IP1124" s="50"/>
    </row>
    <row r="1125" s="83" customFormat="1" ht="15" customHeight="1" spans="1:250">
      <c r="A1125" s="105">
        <v>2160603</v>
      </c>
      <c r="B1125" s="107" t="s">
        <v>65</v>
      </c>
      <c r="C1125" s="111"/>
      <c r="D1125" s="101">
        <v>0</v>
      </c>
      <c r="E1125" s="102">
        <f t="shared" si="47"/>
        <v>0</v>
      </c>
      <c r="F1125" s="103">
        <f t="shared" si="46"/>
        <v>0</v>
      </c>
      <c r="G1125" s="104">
        <v>0</v>
      </c>
      <c r="IL1125" s="50"/>
      <c r="IM1125" s="50"/>
      <c r="IN1125" s="50"/>
      <c r="IO1125" s="50"/>
      <c r="IP1125" s="50"/>
    </row>
    <row r="1126" s="83" customFormat="1" ht="15" customHeight="1" spans="1:250">
      <c r="A1126" s="105">
        <v>2160607</v>
      </c>
      <c r="B1126" s="107" t="s">
        <v>922</v>
      </c>
      <c r="C1126" s="111"/>
      <c r="D1126" s="101">
        <v>0</v>
      </c>
      <c r="E1126" s="102">
        <f t="shared" si="47"/>
        <v>0</v>
      </c>
      <c r="F1126" s="103">
        <f t="shared" si="46"/>
        <v>0</v>
      </c>
      <c r="G1126" s="104">
        <v>0</v>
      </c>
      <c r="IL1126" s="50"/>
      <c r="IM1126" s="50"/>
      <c r="IN1126" s="50"/>
      <c r="IO1126" s="50"/>
      <c r="IP1126" s="50"/>
    </row>
    <row r="1127" s="83" customFormat="1" ht="15" customHeight="1" spans="1:250">
      <c r="A1127" s="105">
        <v>2160699</v>
      </c>
      <c r="B1127" s="107" t="s">
        <v>923</v>
      </c>
      <c r="C1127" s="111"/>
      <c r="D1127" s="101">
        <v>0</v>
      </c>
      <c r="E1127" s="102">
        <f t="shared" si="47"/>
        <v>0</v>
      </c>
      <c r="F1127" s="103">
        <f t="shared" si="46"/>
        <v>0</v>
      </c>
      <c r="G1127" s="104">
        <v>0</v>
      </c>
      <c r="IL1127" s="50"/>
      <c r="IM1127" s="50"/>
      <c r="IN1127" s="50"/>
      <c r="IO1127" s="50"/>
      <c r="IP1127" s="50"/>
    </row>
    <row r="1128" s="83" customFormat="1" ht="15" customHeight="1" spans="1:250">
      <c r="A1128" s="105">
        <v>21699</v>
      </c>
      <c r="B1128" s="106" t="s">
        <v>924</v>
      </c>
      <c r="C1128" s="110">
        <f>SUM(C1129:C1130)</f>
        <v>0</v>
      </c>
      <c r="D1128" s="101">
        <v>0</v>
      </c>
      <c r="E1128" s="102">
        <f t="shared" si="47"/>
        <v>0</v>
      </c>
      <c r="F1128" s="103">
        <f t="shared" si="46"/>
        <v>0</v>
      </c>
      <c r="G1128" s="104">
        <v>0</v>
      </c>
      <c r="IL1128" s="50"/>
      <c r="IM1128" s="50"/>
      <c r="IN1128" s="50"/>
      <c r="IO1128" s="50"/>
      <c r="IP1128" s="50"/>
    </row>
    <row r="1129" s="83" customFormat="1" ht="15" customHeight="1" spans="1:250">
      <c r="A1129" s="105">
        <v>2169901</v>
      </c>
      <c r="B1129" s="107" t="s">
        <v>925</v>
      </c>
      <c r="C1129" s="111"/>
      <c r="D1129" s="101">
        <v>0</v>
      </c>
      <c r="E1129" s="102">
        <f t="shared" si="47"/>
        <v>0</v>
      </c>
      <c r="F1129" s="103">
        <f t="shared" si="46"/>
        <v>0</v>
      </c>
      <c r="G1129" s="104">
        <v>0</v>
      </c>
      <c r="IL1129" s="50"/>
      <c r="IM1129" s="50"/>
      <c r="IN1129" s="50"/>
      <c r="IO1129" s="50"/>
      <c r="IP1129" s="50"/>
    </row>
    <row r="1130" s="83" customFormat="1" ht="15" customHeight="1" spans="1:250">
      <c r="A1130" s="105">
        <v>2169999</v>
      </c>
      <c r="B1130" s="107" t="s">
        <v>926</v>
      </c>
      <c r="C1130" s="111"/>
      <c r="D1130" s="101">
        <v>0</v>
      </c>
      <c r="E1130" s="102">
        <f t="shared" si="47"/>
        <v>0</v>
      </c>
      <c r="F1130" s="103">
        <f t="shared" si="46"/>
        <v>0</v>
      </c>
      <c r="G1130" s="104">
        <v>0</v>
      </c>
      <c r="IL1130" s="50"/>
      <c r="IM1130" s="50"/>
      <c r="IN1130" s="50"/>
      <c r="IO1130" s="50"/>
      <c r="IP1130" s="50"/>
    </row>
    <row r="1131" s="83" customFormat="1" ht="15" customHeight="1" spans="1:250">
      <c r="A1131" s="105">
        <v>217</v>
      </c>
      <c r="B1131" s="106" t="s">
        <v>927</v>
      </c>
      <c r="C1131" s="110">
        <f>C1132+C1139+C1149+C1155+C1158</f>
        <v>0</v>
      </c>
      <c r="D1131" s="101">
        <v>0</v>
      </c>
      <c r="E1131" s="102">
        <f t="shared" si="47"/>
        <v>0</v>
      </c>
      <c r="F1131" s="103">
        <f t="shared" si="46"/>
        <v>0</v>
      </c>
      <c r="G1131" s="104">
        <v>0</v>
      </c>
      <c r="IL1131" s="50"/>
      <c r="IM1131" s="50"/>
      <c r="IN1131" s="50"/>
      <c r="IO1131" s="50"/>
      <c r="IP1131" s="50"/>
    </row>
    <row r="1132" s="83" customFormat="1" ht="15" customHeight="1" spans="1:250">
      <c r="A1132" s="105">
        <v>21701</v>
      </c>
      <c r="B1132" s="106" t="s">
        <v>928</v>
      </c>
      <c r="C1132" s="110">
        <f>SUM(C1133:C1138)</f>
        <v>0</v>
      </c>
      <c r="D1132" s="101">
        <v>0</v>
      </c>
      <c r="E1132" s="102">
        <f t="shared" si="47"/>
        <v>0</v>
      </c>
      <c r="F1132" s="103">
        <f t="shared" si="46"/>
        <v>0</v>
      </c>
      <c r="G1132" s="104">
        <v>0</v>
      </c>
      <c r="IL1132" s="50"/>
      <c r="IM1132" s="50"/>
      <c r="IN1132" s="50"/>
      <c r="IO1132" s="50"/>
      <c r="IP1132" s="50"/>
    </row>
    <row r="1133" s="83" customFormat="1" ht="15" customHeight="1" spans="1:250">
      <c r="A1133" s="105">
        <v>2170101</v>
      </c>
      <c r="B1133" s="107" t="s">
        <v>63</v>
      </c>
      <c r="C1133" s="111"/>
      <c r="D1133" s="101">
        <v>0</v>
      </c>
      <c r="E1133" s="102">
        <f t="shared" si="47"/>
        <v>0</v>
      </c>
      <c r="F1133" s="103">
        <f t="shared" si="46"/>
        <v>0</v>
      </c>
      <c r="G1133" s="104">
        <v>0</v>
      </c>
      <c r="IL1133" s="50"/>
      <c r="IM1133" s="50"/>
      <c r="IN1133" s="50"/>
      <c r="IO1133" s="50"/>
      <c r="IP1133" s="50"/>
    </row>
    <row r="1134" s="83" customFormat="1" ht="15" customHeight="1" spans="1:250">
      <c r="A1134" s="105">
        <v>2170102</v>
      </c>
      <c r="B1134" s="107" t="s">
        <v>64</v>
      </c>
      <c r="C1134" s="111"/>
      <c r="D1134" s="101">
        <v>0</v>
      </c>
      <c r="E1134" s="102">
        <f t="shared" si="47"/>
        <v>0</v>
      </c>
      <c r="F1134" s="103">
        <f t="shared" si="46"/>
        <v>0</v>
      </c>
      <c r="G1134" s="104">
        <v>0</v>
      </c>
      <c r="IL1134" s="50"/>
      <c r="IM1134" s="50"/>
      <c r="IN1134" s="50"/>
      <c r="IO1134" s="50"/>
      <c r="IP1134" s="50"/>
    </row>
    <row r="1135" s="83" customFormat="1" ht="15" customHeight="1" spans="1:250">
      <c r="A1135" s="105">
        <v>2170103</v>
      </c>
      <c r="B1135" s="107" t="s">
        <v>65</v>
      </c>
      <c r="C1135" s="111"/>
      <c r="D1135" s="101">
        <v>0</v>
      </c>
      <c r="E1135" s="102">
        <f t="shared" si="47"/>
        <v>0</v>
      </c>
      <c r="F1135" s="103">
        <f t="shared" si="46"/>
        <v>0</v>
      </c>
      <c r="G1135" s="104">
        <v>0</v>
      </c>
      <c r="IL1135" s="50"/>
      <c r="IM1135" s="50"/>
      <c r="IN1135" s="50"/>
      <c r="IO1135" s="50"/>
      <c r="IP1135" s="50"/>
    </row>
    <row r="1136" s="83" customFormat="1" ht="15" customHeight="1" spans="1:250">
      <c r="A1136" s="105">
        <v>2170104</v>
      </c>
      <c r="B1136" s="107" t="s">
        <v>929</v>
      </c>
      <c r="C1136" s="111"/>
      <c r="D1136" s="101">
        <v>0</v>
      </c>
      <c r="E1136" s="102">
        <f t="shared" si="47"/>
        <v>0</v>
      </c>
      <c r="F1136" s="103">
        <f t="shared" si="46"/>
        <v>0</v>
      </c>
      <c r="G1136" s="104">
        <v>0</v>
      </c>
      <c r="IL1136" s="50"/>
      <c r="IM1136" s="50"/>
      <c r="IN1136" s="50"/>
      <c r="IO1136" s="50"/>
      <c r="IP1136" s="50"/>
    </row>
    <row r="1137" s="83" customFormat="1" ht="15" customHeight="1" spans="1:250">
      <c r="A1137" s="105">
        <v>2170150</v>
      </c>
      <c r="B1137" s="107" t="s">
        <v>72</v>
      </c>
      <c r="C1137" s="111"/>
      <c r="D1137" s="101">
        <v>0</v>
      </c>
      <c r="E1137" s="102">
        <f t="shared" si="47"/>
        <v>0</v>
      </c>
      <c r="F1137" s="103">
        <f t="shared" si="46"/>
        <v>0</v>
      </c>
      <c r="G1137" s="104">
        <v>0</v>
      </c>
      <c r="IL1137" s="50"/>
      <c r="IM1137" s="50"/>
      <c r="IN1137" s="50"/>
      <c r="IO1137" s="50"/>
      <c r="IP1137" s="50"/>
    </row>
    <row r="1138" s="83" customFormat="1" ht="15" customHeight="1" spans="1:250">
      <c r="A1138" s="105">
        <v>2170199</v>
      </c>
      <c r="B1138" s="107" t="s">
        <v>930</v>
      </c>
      <c r="C1138" s="111"/>
      <c r="D1138" s="101">
        <v>0</v>
      </c>
      <c r="E1138" s="102">
        <f t="shared" si="47"/>
        <v>0</v>
      </c>
      <c r="F1138" s="103">
        <f t="shared" si="46"/>
        <v>0</v>
      </c>
      <c r="G1138" s="104">
        <v>0</v>
      </c>
      <c r="IL1138" s="50"/>
      <c r="IM1138" s="50"/>
      <c r="IN1138" s="50"/>
      <c r="IO1138" s="50"/>
      <c r="IP1138" s="50"/>
    </row>
    <row r="1139" s="83" customFormat="1" ht="15" customHeight="1" spans="1:250">
      <c r="A1139" s="105">
        <v>21702</v>
      </c>
      <c r="B1139" s="106" t="s">
        <v>931</v>
      </c>
      <c r="C1139" s="110">
        <f>SUM(C1140:C1148)</f>
        <v>0</v>
      </c>
      <c r="D1139" s="101">
        <v>0</v>
      </c>
      <c r="E1139" s="102">
        <f t="shared" si="47"/>
        <v>0</v>
      </c>
      <c r="F1139" s="103">
        <f t="shared" si="46"/>
        <v>0</v>
      </c>
      <c r="G1139" s="104">
        <v>0</v>
      </c>
      <c r="IL1139" s="50"/>
      <c r="IM1139" s="50"/>
      <c r="IN1139" s="50"/>
      <c r="IO1139" s="50"/>
      <c r="IP1139" s="50"/>
    </row>
    <row r="1140" s="83" customFormat="1" ht="15" customHeight="1" spans="1:250">
      <c r="A1140" s="105">
        <v>2170201</v>
      </c>
      <c r="B1140" s="107" t="s">
        <v>932</v>
      </c>
      <c r="C1140" s="111"/>
      <c r="D1140" s="101">
        <v>0</v>
      </c>
      <c r="E1140" s="102">
        <f t="shared" si="47"/>
        <v>0</v>
      </c>
      <c r="F1140" s="103">
        <f t="shared" si="46"/>
        <v>0</v>
      </c>
      <c r="G1140" s="104">
        <v>0</v>
      </c>
      <c r="IL1140" s="50"/>
      <c r="IM1140" s="50"/>
      <c r="IN1140" s="50"/>
      <c r="IO1140" s="50"/>
      <c r="IP1140" s="50"/>
    </row>
    <row r="1141" s="83" customFormat="1" ht="15" customHeight="1" spans="1:250">
      <c r="A1141" s="105">
        <v>2170202</v>
      </c>
      <c r="B1141" s="107" t="s">
        <v>933</v>
      </c>
      <c r="C1141" s="111"/>
      <c r="D1141" s="101">
        <v>0</v>
      </c>
      <c r="E1141" s="102">
        <f t="shared" si="47"/>
        <v>0</v>
      </c>
      <c r="F1141" s="103">
        <f t="shared" si="46"/>
        <v>0</v>
      </c>
      <c r="G1141" s="104">
        <v>0</v>
      </c>
      <c r="IL1141" s="50"/>
      <c r="IM1141" s="50"/>
      <c r="IN1141" s="50"/>
      <c r="IO1141" s="50"/>
      <c r="IP1141" s="50"/>
    </row>
    <row r="1142" s="83" customFormat="1" ht="15" customHeight="1" spans="1:250">
      <c r="A1142" s="105">
        <v>2170203</v>
      </c>
      <c r="B1142" s="107" t="s">
        <v>934</v>
      </c>
      <c r="C1142" s="111"/>
      <c r="D1142" s="101">
        <v>0</v>
      </c>
      <c r="E1142" s="102">
        <f t="shared" si="47"/>
        <v>0</v>
      </c>
      <c r="F1142" s="103">
        <f t="shared" si="46"/>
        <v>0</v>
      </c>
      <c r="G1142" s="104">
        <v>0</v>
      </c>
      <c r="IL1142" s="50"/>
      <c r="IM1142" s="50"/>
      <c r="IN1142" s="50"/>
      <c r="IO1142" s="50"/>
      <c r="IP1142" s="50"/>
    </row>
    <row r="1143" s="83" customFormat="1" ht="15" customHeight="1" spans="1:250">
      <c r="A1143" s="105">
        <v>2170204</v>
      </c>
      <c r="B1143" s="107" t="s">
        <v>935</v>
      </c>
      <c r="C1143" s="111"/>
      <c r="D1143" s="101">
        <v>0</v>
      </c>
      <c r="E1143" s="102">
        <f t="shared" si="47"/>
        <v>0</v>
      </c>
      <c r="F1143" s="103">
        <f t="shared" si="46"/>
        <v>0</v>
      </c>
      <c r="G1143" s="104">
        <v>0</v>
      </c>
      <c r="IL1143" s="50"/>
      <c r="IM1143" s="50"/>
      <c r="IN1143" s="50"/>
      <c r="IO1143" s="50"/>
      <c r="IP1143" s="50"/>
    </row>
    <row r="1144" s="83" customFormat="1" ht="15" customHeight="1" spans="1:250">
      <c r="A1144" s="105">
        <v>2170205</v>
      </c>
      <c r="B1144" s="107" t="s">
        <v>936</v>
      </c>
      <c r="C1144" s="111"/>
      <c r="D1144" s="101">
        <v>0</v>
      </c>
      <c r="E1144" s="102">
        <f t="shared" si="47"/>
        <v>0</v>
      </c>
      <c r="F1144" s="103">
        <f t="shared" si="46"/>
        <v>0</v>
      </c>
      <c r="G1144" s="104">
        <v>0</v>
      </c>
      <c r="IL1144" s="50"/>
      <c r="IM1144" s="50"/>
      <c r="IN1144" s="50"/>
      <c r="IO1144" s="50"/>
      <c r="IP1144" s="50"/>
    </row>
    <row r="1145" s="83" customFormat="1" ht="15" customHeight="1" spans="1:250">
      <c r="A1145" s="105">
        <v>2170206</v>
      </c>
      <c r="B1145" s="107" t="s">
        <v>937</v>
      </c>
      <c r="C1145" s="111"/>
      <c r="D1145" s="101">
        <v>0</v>
      </c>
      <c r="E1145" s="102">
        <f t="shared" si="47"/>
        <v>0</v>
      </c>
      <c r="F1145" s="103">
        <f t="shared" si="46"/>
        <v>0</v>
      </c>
      <c r="G1145" s="104">
        <v>0</v>
      </c>
      <c r="IL1145" s="50"/>
      <c r="IM1145" s="50"/>
      <c r="IN1145" s="50"/>
      <c r="IO1145" s="50"/>
      <c r="IP1145" s="50"/>
    </row>
    <row r="1146" s="83" customFormat="1" ht="15" customHeight="1" spans="1:250">
      <c r="A1146" s="105">
        <v>2170207</v>
      </c>
      <c r="B1146" s="107" t="s">
        <v>938</v>
      </c>
      <c r="C1146" s="111"/>
      <c r="D1146" s="101">
        <v>0</v>
      </c>
      <c r="E1146" s="102">
        <f t="shared" si="47"/>
        <v>0</v>
      </c>
      <c r="F1146" s="103">
        <f t="shared" si="46"/>
        <v>0</v>
      </c>
      <c r="G1146" s="104">
        <v>0</v>
      </c>
      <c r="IL1146" s="50"/>
      <c r="IM1146" s="50"/>
      <c r="IN1146" s="50"/>
      <c r="IO1146" s="50"/>
      <c r="IP1146" s="50"/>
    </row>
    <row r="1147" s="83" customFormat="1" ht="15" customHeight="1" spans="1:250">
      <c r="A1147" s="105">
        <v>2170208</v>
      </c>
      <c r="B1147" s="107" t="s">
        <v>939</v>
      </c>
      <c r="C1147" s="111"/>
      <c r="D1147" s="101">
        <v>0</v>
      </c>
      <c r="E1147" s="102">
        <f t="shared" si="47"/>
        <v>0</v>
      </c>
      <c r="F1147" s="103">
        <f t="shared" si="46"/>
        <v>0</v>
      </c>
      <c r="G1147" s="104">
        <v>0</v>
      </c>
      <c r="IL1147" s="50"/>
      <c r="IM1147" s="50"/>
      <c r="IN1147" s="50"/>
      <c r="IO1147" s="50"/>
      <c r="IP1147" s="50"/>
    </row>
    <row r="1148" s="83" customFormat="1" ht="15" customHeight="1" spans="1:250">
      <c r="A1148" s="105">
        <v>2170299</v>
      </c>
      <c r="B1148" s="107" t="s">
        <v>940</v>
      </c>
      <c r="C1148" s="111"/>
      <c r="D1148" s="101">
        <v>0</v>
      </c>
      <c r="E1148" s="102">
        <f t="shared" si="47"/>
        <v>0</v>
      </c>
      <c r="F1148" s="103">
        <f t="shared" si="46"/>
        <v>0</v>
      </c>
      <c r="G1148" s="104">
        <v>0</v>
      </c>
      <c r="IL1148" s="50"/>
      <c r="IM1148" s="50"/>
      <c r="IN1148" s="50"/>
      <c r="IO1148" s="50"/>
      <c r="IP1148" s="50"/>
    </row>
    <row r="1149" s="83" customFormat="1" ht="15" customHeight="1" spans="1:250">
      <c r="A1149" s="105">
        <v>21703</v>
      </c>
      <c r="B1149" s="106" t="s">
        <v>941</v>
      </c>
      <c r="C1149" s="110">
        <f>SUM(C1150:C1154)</f>
        <v>0</v>
      </c>
      <c r="D1149" s="101">
        <v>0</v>
      </c>
      <c r="E1149" s="102">
        <f t="shared" si="47"/>
        <v>0</v>
      </c>
      <c r="F1149" s="103">
        <f t="shared" si="46"/>
        <v>0</v>
      </c>
      <c r="G1149" s="104">
        <v>0</v>
      </c>
      <c r="IL1149" s="50"/>
      <c r="IM1149" s="50"/>
      <c r="IN1149" s="50"/>
      <c r="IO1149" s="50"/>
      <c r="IP1149" s="50"/>
    </row>
    <row r="1150" s="83" customFormat="1" ht="15" customHeight="1" spans="1:250">
      <c r="A1150" s="105">
        <v>2170301</v>
      </c>
      <c r="B1150" s="107" t="s">
        <v>942</v>
      </c>
      <c r="C1150" s="111"/>
      <c r="D1150" s="101">
        <v>0</v>
      </c>
      <c r="E1150" s="102">
        <f t="shared" si="47"/>
        <v>0</v>
      </c>
      <c r="F1150" s="103">
        <f t="shared" si="46"/>
        <v>0</v>
      </c>
      <c r="G1150" s="104">
        <v>0</v>
      </c>
      <c r="IL1150" s="50"/>
      <c r="IM1150" s="50"/>
      <c r="IN1150" s="50"/>
      <c r="IO1150" s="50"/>
      <c r="IP1150" s="50"/>
    </row>
    <row r="1151" s="83" customFormat="1" ht="15" customHeight="1" spans="1:250">
      <c r="A1151" s="105">
        <v>2170302</v>
      </c>
      <c r="B1151" s="107" t="s">
        <v>943</v>
      </c>
      <c r="C1151" s="111"/>
      <c r="D1151" s="101">
        <v>0</v>
      </c>
      <c r="E1151" s="102">
        <f t="shared" si="47"/>
        <v>0</v>
      </c>
      <c r="F1151" s="103">
        <f t="shared" si="46"/>
        <v>0</v>
      </c>
      <c r="G1151" s="104">
        <v>0</v>
      </c>
      <c r="IL1151" s="50"/>
      <c r="IM1151" s="50"/>
      <c r="IN1151" s="50"/>
      <c r="IO1151" s="50"/>
      <c r="IP1151" s="50"/>
    </row>
    <row r="1152" s="83" customFormat="1" ht="15" customHeight="1" spans="1:250">
      <c r="A1152" s="105">
        <v>2170303</v>
      </c>
      <c r="B1152" s="107" t="s">
        <v>944</v>
      </c>
      <c r="C1152" s="111"/>
      <c r="D1152" s="101">
        <v>0</v>
      </c>
      <c r="E1152" s="102">
        <f t="shared" si="47"/>
        <v>0</v>
      </c>
      <c r="F1152" s="103">
        <f t="shared" ref="F1152:F1215" si="48">IF(C1152=0,,E1152/C1152*100)</f>
        <v>0</v>
      </c>
      <c r="G1152" s="104">
        <v>0</v>
      </c>
      <c r="IL1152" s="50"/>
      <c r="IM1152" s="50"/>
      <c r="IN1152" s="50"/>
      <c r="IO1152" s="50"/>
      <c r="IP1152" s="50"/>
    </row>
    <row r="1153" s="83" customFormat="1" ht="15" customHeight="1" spans="1:250">
      <c r="A1153" s="105">
        <v>2170304</v>
      </c>
      <c r="B1153" s="107" t="s">
        <v>945</v>
      </c>
      <c r="C1153" s="111"/>
      <c r="D1153" s="101">
        <v>0</v>
      </c>
      <c r="E1153" s="102">
        <f t="shared" si="47"/>
        <v>0</v>
      </c>
      <c r="F1153" s="103">
        <f t="shared" si="48"/>
        <v>0</v>
      </c>
      <c r="G1153" s="104">
        <v>0</v>
      </c>
      <c r="IL1153" s="50"/>
      <c r="IM1153" s="50"/>
      <c r="IN1153" s="50"/>
      <c r="IO1153" s="50"/>
      <c r="IP1153" s="50"/>
    </row>
    <row r="1154" s="83" customFormat="1" ht="15" customHeight="1" spans="1:250">
      <c r="A1154" s="105">
        <v>2170399</v>
      </c>
      <c r="B1154" s="107" t="s">
        <v>946</v>
      </c>
      <c r="C1154" s="111"/>
      <c r="D1154" s="101">
        <v>0</v>
      </c>
      <c r="E1154" s="102">
        <f t="shared" si="47"/>
        <v>0</v>
      </c>
      <c r="F1154" s="103">
        <f t="shared" si="48"/>
        <v>0</v>
      </c>
      <c r="G1154" s="104">
        <v>0</v>
      </c>
      <c r="IL1154" s="50"/>
      <c r="IM1154" s="50"/>
      <c r="IN1154" s="50"/>
      <c r="IO1154" s="50"/>
      <c r="IP1154" s="50"/>
    </row>
    <row r="1155" s="83" customFormat="1" ht="15" customHeight="1" spans="1:250">
      <c r="A1155" s="105">
        <v>21704</v>
      </c>
      <c r="B1155" s="106" t="s">
        <v>947</v>
      </c>
      <c r="C1155" s="110">
        <f>SUM(C1156:C1157)</f>
        <v>0</v>
      </c>
      <c r="D1155" s="101">
        <v>0</v>
      </c>
      <c r="E1155" s="102">
        <f t="shared" si="47"/>
        <v>0</v>
      </c>
      <c r="F1155" s="103">
        <f t="shared" si="48"/>
        <v>0</v>
      </c>
      <c r="G1155" s="104">
        <v>0</v>
      </c>
      <c r="IL1155" s="50"/>
      <c r="IM1155" s="50"/>
      <c r="IN1155" s="50"/>
      <c r="IO1155" s="50"/>
      <c r="IP1155" s="50"/>
    </row>
    <row r="1156" s="83" customFormat="1" ht="15" customHeight="1" spans="1:250">
      <c r="A1156" s="105">
        <v>2170401</v>
      </c>
      <c r="B1156" s="107" t="s">
        <v>948</v>
      </c>
      <c r="C1156" s="111"/>
      <c r="D1156" s="101">
        <v>0</v>
      </c>
      <c r="E1156" s="102">
        <f t="shared" si="47"/>
        <v>0</v>
      </c>
      <c r="F1156" s="103">
        <f t="shared" si="48"/>
        <v>0</v>
      </c>
      <c r="G1156" s="104">
        <v>0</v>
      </c>
      <c r="IL1156" s="50"/>
      <c r="IM1156" s="50"/>
      <c r="IN1156" s="50"/>
      <c r="IO1156" s="50"/>
      <c r="IP1156" s="50"/>
    </row>
    <row r="1157" s="83" customFormat="1" ht="15" customHeight="1" spans="1:250">
      <c r="A1157" s="105">
        <v>2170499</v>
      </c>
      <c r="B1157" s="107" t="s">
        <v>949</v>
      </c>
      <c r="C1157" s="111"/>
      <c r="D1157" s="101">
        <v>0</v>
      </c>
      <c r="E1157" s="102">
        <f t="shared" ref="E1157:E1220" si="49">D1157-C1157</f>
        <v>0</v>
      </c>
      <c r="F1157" s="103">
        <f t="shared" si="48"/>
        <v>0</v>
      </c>
      <c r="G1157" s="104">
        <v>0</v>
      </c>
      <c r="IL1157" s="50"/>
      <c r="IM1157" s="50"/>
      <c r="IN1157" s="50"/>
      <c r="IO1157" s="50"/>
      <c r="IP1157" s="50"/>
    </row>
    <row r="1158" s="83" customFormat="1" ht="15" customHeight="1" spans="1:250">
      <c r="A1158" s="105">
        <v>21799</v>
      </c>
      <c r="B1158" s="106" t="s">
        <v>950</v>
      </c>
      <c r="C1158" s="110">
        <f>C1159</f>
        <v>0</v>
      </c>
      <c r="D1158" s="101">
        <v>0</v>
      </c>
      <c r="E1158" s="102">
        <f t="shared" si="49"/>
        <v>0</v>
      </c>
      <c r="F1158" s="103">
        <f t="shared" si="48"/>
        <v>0</v>
      </c>
      <c r="G1158" s="104">
        <v>0</v>
      </c>
      <c r="IL1158" s="50"/>
      <c r="IM1158" s="50"/>
      <c r="IN1158" s="50"/>
      <c r="IO1158" s="50"/>
      <c r="IP1158" s="50"/>
    </row>
    <row r="1159" s="83" customFormat="1" ht="15" customHeight="1" spans="1:250">
      <c r="A1159" s="105">
        <v>2179901</v>
      </c>
      <c r="B1159" s="107" t="s">
        <v>951</v>
      </c>
      <c r="C1159" s="111"/>
      <c r="D1159" s="101">
        <v>0</v>
      </c>
      <c r="E1159" s="102">
        <f t="shared" si="49"/>
        <v>0</v>
      </c>
      <c r="F1159" s="103">
        <f t="shared" si="48"/>
        <v>0</v>
      </c>
      <c r="G1159" s="104">
        <v>0</v>
      </c>
      <c r="IL1159" s="50"/>
      <c r="IM1159" s="50"/>
      <c r="IN1159" s="50"/>
      <c r="IO1159" s="50"/>
      <c r="IP1159" s="50"/>
    </row>
    <row r="1160" s="83" customFormat="1" ht="15" customHeight="1" spans="1:250">
      <c r="A1160" s="105">
        <v>219</v>
      </c>
      <c r="B1160" s="106" t="s">
        <v>952</v>
      </c>
      <c r="C1160" s="110">
        <f>SUM(C1161:C1169)</f>
        <v>0</v>
      </c>
      <c r="D1160" s="101">
        <v>0</v>
      </c>
      <c r="E1160" s="102">
        <f t="shared" si="49"/>
        <v>0</v>
      </c>
      <c r="F1160" s="103">
        <f t="shared" si="48"/>
        <v>0</v>
      </c>
      <c r="G1160" s="104">
        <v>0</v>
      </c>
      <c r="IL1160" s="50"/>
      <c r="IM1160" s="50"/>
      <c r="IN1160" s="50"/>
      <c r="IO1160" s="50"/>
      <c r="IP1160" s="50"/>
    </row>
    <row r="1161" s="83" customFormat="1" ht="15" customHeight="1" spans="1:250">
      <c r="A1161" s="105">
        <v>21901</v>
      </c>
      <c r="B1161" s="106" t="s">
        <v>953</v>
      </c>
      <c r="C1161" s="111"/>
      <c r="D1161" s="101">
        <v>0</v>
      </c>
      <c r="E1161" s="102">
        <f t="shared" si="49"/>
        <v>0</v>
      </c>
      <c r="F1161" s="103">
        <f t="shared" si="48"/>
        <v>0</v>
      </c>
      <c r="G1161" s="104">
        <v>0</v>
      </c>
      <c r="IL1161" s="50"/>
      <c r="IM1161" s="50"/>
      <c r="IN1161" s="50"/>
      <c r="IO1161" s="50"/>
      <c r="IP1161" s="50"/>
    </row>
    <row r="1162" s="83" customFormat="1" ht="15" customHeight="1" spans="1:250">
      <c r="A1162" s="105">
        <v>21902</v>
      </c>
      <c r="B1162" s="106" t="s">
        <v>954</v>
      </c>
      <c r="C1162" s="111"/>
      <c r="D1162" s="101">
        <v>0</v>
      </c>
      <c r="E1162" s="102">
        <f t="shared" si="49"/>
        <v>0</v>
      </c>
      <c r="F1162" s="103">
        <f t="shared" si="48"/>
        <v>0</v>
      </c>
      <c r="G1162" s="104">
        <v>0</v>
      </c>
      <c r="IL1162" s="50"/>
      <c r="IM1162" s="50"/>
      <c r="IN1162" s="50"/>
      <c r="IO1162" s="50"/>
      <c r="IP1162" s="50"/>
    </row>
    <row r="1163" s="83" customFormat="1" ht="15" customHeight="1" spans="1:250">
      <c r="A1163" s="105">
        <v>21903</v>
      </c>
      <c r="B1163" s="106" t="s">
        <v>955</v>
      </c>
      <c r="C1163" s="111"/>
      <c r="D1163" s="101">
        <v>0</v>
      </c>
      <c r="E1163" s="102">
        <f t="shared" si="49"/>
        <v>0</v>
      </c>
      <c r="F1163" s="103">
        <f t="shared" si="48"/>
        <v>0</v>
      </c>
      <c r="G1163" s="104">
        <v>0</v>
      </c>
      <c r="IL1163" s="50"/>
      <c r="IM1163" s="50"/>
      <c r="IN1163" s="50"/>
      <c r="IO1163" s="50"/>
      <c r="IP1163" s="50"/>
    </row>
    <row r="1164" s="83" customFormat="1" ht="15" customHeight="1" spans="1:250">
      <c r="A1164" s="105">
        <v>21904</v>
      </c>
      <c r="B1164" s="106" t="s">
        <v>956</v>
      </c>
      <c r="C1164" s="111"/>
      <c r="D1164" s="101">
        <v>0</v>
      </c>
      <c r="E1164" s="102">
        <f t="shared" si="49"/>
        <v>0</v>
      </c>
      <c r="F1164" s="103">
        <f t="shared" si="48"/>
        <v>0</v>
      </c>
      <c r="G1164" s="104">
        <v>0</v>
      </c>
      <c r="IL1164" s="50"/>
      <c r="IM1164" s="50"/>
      <c r="IN1164" s="50"/>
      <c r="IO1164" s="50"/>
      <c r="IP1164" s="50"/>
    </row>
    <row r="1165" s="83" customFormat="1" ht="15" customHeight="1" spans="1:250">
      <c r="A1165" s="105">
        <v>21905</v>
      </c>
      <c r="B1165" s="106" t="s">
        <v>957</v>
      </c>
      <c r="C1165" s="111"/>
      <c r="D1165" s="101">
        <v>0</v>
      </c>
      <c r="E1165" s="102">
        <f t="shared" si="49"/>
        <v>0</v>
      </c>
      <c r="F1165" s="103">
        <f t="shared" si="48"/>
        <v>0</v>
      </c>
      <c r="G1165" s="104">
        <v>0</v>
      </c>
      <c r="IL1165" s="50"/>
      <c r="IM1165" s="50"/>
      <c r="IN1165" s="50"/>
      <c r="IO1165" s="50"/>
      <c r="IP1165" s="50"/>
    </row>
    <row r="1166" s="83" customFormat="1" ht="15" customHeight="1" spans="1:250">
      <c r="A1166" s="105">
        <v>21906</v>
      </c>
      <c r="B1166" s="106" t="s">
        <v>710</v>
      </c>
      <c r="C1166" s="111"/>
      <c r="D1166" s="101">
        <v>0</v>
      </c>
      <c r="E1166" s="102">
        <f t="shared" si="49"/>
        <v>0</v>
      </c>
      <c r="F1166" s="103">
        <f t="shared" si="48"/>
        <v>0</v>
      </c>
      <c r="G1166" s="104">
        <v>0</v>
      </c>
      <c r="IL1166" s="50"/>
      <c r="IM1166" s="50"/>
      <c r="IN1166" s="50"/>
      <c r="IO1166" s="50"/>
      <c r="IP1166" s="50"/>
    </row>
    <row r="1167" s="83" customFormat="1" ht="15" customHeight="1" spans="1:250">
      <c r="A1167" s="105">
        <v>21907</v>
      </c>
      <c r="B1167" s="106" t="s">
        <v>958</v>
      </c>
      <c r="C1167" s="111"/>
      <c r="D1167" s="101">
        <v>0</v>
      </c>
      <c r="E1167" s="102">
        <f t="shared" si="49"/>
        <v>0</v>
      </c>
      <c r="F1167" s="103">
        <f t="shared" si="48"/>
        <v>0</v>
      </c>
      <c r="G1167" s="104">
        <v>0</v>
      </c>
      <c r="IL1167" s="50"/>
      <c r="IM1167" s="50"/>
      <c r="IN1167" s="50"/>
      <c r="IO1167" s="50"/>
      <c r="IP1167" s="50"/>
    </row>
    <row r="1168" s="83" customFormat="1" ht="15" customHeight="1" spans="1:250">
      <c r="A1168" s="105">
        <v>21908</v>
      </c>
      <c r="B1168" s="106" t="s">
        <v>959</v>
      </c>
      <c r="C1168" s="111"/>
      <c r="D1168" s="101">
        <v>0</v>
      </c>
      <c r="E1168" s="102">
        <f t="shared" si="49"/>
        <v>0</v>
      </c>
      <c r="F1168" s="103">
        <f t="shared" si="48"/>
        <v>0</v>
      </c>
      <c r="G1168" s="104">
        <v>0</v>
      </c>
      <c r="IL1168" s="50"/>
      <c r="IM1168" s="50"/>
      <c r="IN1168" s="50"/>
      <c r="IO1168" s="50"/>
      <c r="IP1168" s="50"/>
    </row>
    <row r="1169" s="83" customFormat="1" ht="15" customHeight="1" spans="1:250">
      <c r="A1169" s="105">
        <v>21999</v>
      </c>
      <c r="B1169" s="106" t="s">
        <v>960</v>
      </c>
      <c r="C1169" s="111"/>
      <c r="D1169" s="101">
        <v>0</v>
      </c>
      <c r="E1169" s="102">
        <f t="shared" si="49"/>
        <v>0</v>
      </c>
      <c r="F1169" s="103">
        <f t="shared" si="48"/>
        <v>0</v>
      </c>
      <c r="G1169" s="104">
        <v>0</v>
      </c>
      <c r="IL1169" s="50"/>
      <c r="IM1169" s="50"/>
      <c r="IN1169" s="50"/>
      <c r="IO1169" s="50"/>
      <c r="IP1169" s="50"/>
    </row>
    <row r="1170" s="83" customFormat="1" ht="15" customHeight="1" spans="1:250">
      <c r="A1170" s="105">
        <v>220</v>
      </c>
      <c r="B1170" s="106" t="s">
        <v>961</v>
      </c>
      <c r="C1170" s="110">
        <f>C1171+C1190+C1209+C1218+C1233</f>
        <v>675</v>
      </c>
      <c r="D1170" s="101">
        <v>768</v>
      </c>
      <c r="E1170" s="102">
        <f t="shared" si="49"/>
        <v>93</v>
      </c>
      <c r="F1170" s="103">
        <f t="shared" si="48"/>
        <v>13.7777777777778</v>
      </c>
      <c r="G1170" s="104">
        <v>768</v>
      </c>
      <c r="IL1170" s="50"/>
      <c r="IM1170" s="50"/>
      <c r="IN1170" s="50"/>
      <c r="IO1170" s="50"/>
      <c r="IP1170" s="50"/>
    </row>
    <row r="1171" s="83" customFormat="1" ht="15" customHeight="1" spans="1:250">
      <c r="A1171" s="105">
        <v>22001</v>
      </c>
      <c r="B1171" s="106" t="s">
        <v>962</v>
      </c>
      <c r="C1171" s="110">
        <f>SUM(C1172:C1189)</f>
        <v>612</v>
      </c>
      <c r="D1171" s="101">
        <v>722</v>
      </c>
      <c r="E1171" s="102">
        <f t="shared" si="49"/>
        <v>110</v>
      </c>
      <c r="F1171" s="103">
        <f t="shared" si="48"/>
        <v>17.9738562091503</v>
      </c>
      <c r="G1171" s="104">
        <v>722</v>
      </c>
      <c r="IL1171" s="50"/>
      <c r="IM1171" s="50"/>
      <c r="IN1171" s="50"/>
      <c r="IO1171" s="50"/>
      <c r="IP1171" s="50"/>
    </row>
    <row r="1172" s="83" customFormat="1" ht="15" customHeight="1" spans="1:250">
      <c r="A1172" s="105">
        <v>2200101</v>
      </c>
      <c r="B1172" s="107" t="s">
        <v>63</v>
      </c>
      <c r="C1172" s="111">
        <v>124</v>
      </c>
      <c r="D1172" s="101">
        <v>32</v>
      </c>
      <c r="E1172" s="102">
        <f t="shared" si="49"/>
        <v>-92</v>
      </c>
      <c r="F1172" s="103">
        <f t="shared" si="48"/>
        <v>-74.1935483870968</v>
      </c>
      <c r="G1172" s="104">
        <v>32</v>
      </c>
      <c r="IL1172" s="50"/>
      <c r="IM1172" s="50"/>
      <c r="IN1172" s="50"/>
      <c r="IO1172" s="50"/>
      <c r="IP1172" s="50"/>
    </row>
    <row r="1173" s="83" customFormat="1" ht="15" customHeight="1" spans="1:250">
      <c r="A1173" s="105">
        <v>2200102</v>
      </c>
      <c r="B1173" s="107" t="s">
        <v>64</v>
      </c>
      <c r="C1173" s="111">
        <v>182</v>
      </c>
      <c r="D1173" s="101">
        <v>171</v>
      </c>
      <c r="E1173" s="102">
        <f t="shared" si="49"/>
        <v>-11</v>
      </c>
      <c r="F1173" s="103">
        <f t="shared" si="48"/>
        <v>-6.04395604395604</v>
      </c>
      <c r="G1173" s="104">
        <v>171</v>
      </c>
      <c r="IL1173" s="50"/>
      <c r="IM1173" s="50"/>
      <c r="IN1173" s="50"/>
      <c r="IO1173" s="50"/>
      <c r="IP1173" s="50"/>
    </row>
    <row r="1174" s="83" customFormat="1" ht="15" customHeight="1" spans="1:250">
      <c r="A1174" s="105">
        <v>2200103</v>
      </c>
      <c r="B1174" s="107" t="s">
        <v>65</v>
      </c>
      <c r="C1174" s="111"/>
      <c r="D1174" s="101">
        <v>0</v>
      </c>
      <c r="E1174" s="102">
        <f t="shared" si="49"/>
        <v>0</v>
      </c>
      <c r="F1174" s="103">
        <f t="shared" si="48"/>
        <v>0</v>
      </c>
      <c r="G1174" s="104">
        <v>0</v>
      </c>
      <c r="IL1174" s="50"/>
      <c r="IM1174" s="50"/>
      <c r="IN1174" s="50"/>
      <c r="IO1174" s="50"/>
      <c r="IP1174" s="50"/>
    </row>
    <row r="1175" s="83" customFormat="1" ht="15" customHeight="1" spans="1:250">
      <c r="A1175" s="105">
        <v>2200104</v>
      </c>
      <c r="B1175" s="107" t="s">
        <v>963</v>
      </c>
      <c r="C1175" s="111"/>
      <c r="D1175" s="101">
        <v>87</v>
      </c>
      <c r="E1175" s="102">
        <f t="shared" si="49"/>
        <v>87</v>
      </c>
      <c r="F1175" s="103">
        <f t="shared" si="48"/>
        <v>0</v>
      </c>
      <c r="G1175" s="104">
        <v>87</v>
      </c>
      <c r="IL1175" s="50"/>
      <c r="IM1175" s="50"/>
      <c r="IN1175" s="50"/>
      <c r="IO1175" s="50"/>
      <c r="IP1175" s="50"/>
    </row>
    <row r="1176" s="83" customFormat="1" ht="15" customHeight="1" spans="1:250">
      <c r="A1176" s="105">
        <v>2200105</v>
      </c>
      <c r="B1176" s="107" t="s">
        <v>964</v>
      </c>
      <c r="C1176" s="111"/>
      <c r="D1176" s="101">
        <v>0</v>
      </c>
      <c r="E1176" s="102">
        <f t="shared" si="49"/>
        <v>0</v>
      </c>
      <c r="F1176" s="103">
        <f t="shared" si="48"/>
        <v>0</v>
      </c>
      <c r="G1176" s="104">
        <v>0</v>
      </c>
      <c r="IL1176" s="50"/>
      <c r="IM1176" s="50"/>
      <c r="IN1176" s="50"/>
      <c r="IO1176" s="50"/>
      <c r="IP1176" s="50"/>
    </row>
    <row r="1177" s="83" customFormat="1" ht="15" customHeight="1" spans="1:250">
      <c r="A1177" s="105">
        <v>2200106</v>
      </c>
      <c r="B1177" s="107" t="s">
        <v>965</v>
      </c>
      <c r="C1177" s="111"/>
      <c r="D1177" s="101">
        <v>0</v>
      </c>
      <c r="E1177" s="102">
        <f t="shared" si="49"/>
        <v>0</v>
      </c>
      <c r="F1177" s="103">
        <f t="shared" si="48"/>
        <v>0</v>
      </c>
      <c r="G1177" s="104">
        <v>0</v>
      </c>
      <c r="IL1177" s="50"/>
      <c r="IM1177" s="50"/>
      <c r="IN1177" s="50"/>
      <c r="IO1177" s="50"/>
      <c r="IP1177" s="50"/>
    </row>
    <row r="1178" s="83" customFormat="1" ht="15" customHeight="1" spans="1:250">
      <c r="A1178" s="105">
        <v>2200107</v>
      </c>
      <c r="B1178" s="107" t="s">
        <v>966</v>
      </c>
      <c r="C1178" s="111"/>
      <c r="D1178" s="101">
        <v>0</v>
      </c>
      <c r="E1178" s="102">
        <f t="shared" si="49"/>
        <v>0</v>
      </c>
      <c r="F1178" s="103">
        <f t="shared" si="48"/>
        <v>0</v>
      </c>
      <c r="G1178" s="104">
        <v>0</v>
      </c>
      <c r="IL1178" s="50"/>
      <c r="IM1178" s="50"/>
      <c r="IN1178" s="50"/>
      <c r="IO1178" s="50"/>
      <c r="IP1178" s="50"/>
    </row>
    <row r="1179" s="83" customFormat="1" ht="15" customHeight="1" spans="1:250">
      <c r="A1179" s="105">
        <v>2200108</v>
      </c>
      <c r="B1179" s="107" t="s">
        <v>967</v>
      </c>
      <c r="C1179" s="111"/>
      <c r="D1179" s="101">
        <v>0</v>
      </c>
      <c r="E1179" s="102">
        <f t="shared" si="49"/>
        <v>0</v>
      </c>
      <c r="F1179" s="103">
        <f t="shared" si="48"/>
        <v>0</v>
      </c>
      <c r="G1179" s="104">
        <v>0</v>
      </c>
      <c r="IL1179" s="50"/>
      <c r="IM1179" s="50"/>
      <c r="IN1179" s="50"/>
      <c r="IO1179" s="50"/>
      <c r="IP1179" s="50"/>
    </row>
    <row r="1180" s="83" customFormat="1" ht="15" customHeight="1" spans="1:250">
      <c r="A1180" s="105">
        <v>2200109</v>
      </c>
      <c r="B1180" s="107" t="s">
        <v>968</v>
      </c>
      <c r="C1180" s="111"/>
      <c r="D1180" s="101">
        <v>0</v>
      </c>
      <c r="E1180" s="102">
        <f t="shared" si="49"/>
        <v>0</v>
      </c>
      <c r="F1180" s="103">
        <f t="shared" si="48"/>
        <v>0</v>
      </c>
      <c r="G1180" s="104">
        <v>0</v>
      </c>
      <c r="IL1180" s="50"/>
      <c r="IM1180" s="50"/>
      <c r="IN1180" s="50"/>
      <c r="IO1180" s="50"/>
      <c r="IP1180" s="50"/>
    </row>
    <row r="1181" s="83" customFormat="1" ht="15" customHeight="1" spans="1:250">
      <c r="A1181" s="105">
        <v>2200110</v>
      </c>
      <c r="B1181" s="107" t="s">
        <v>969</v>
      </c>
      <c r="C1181" s="111"/>
      <c r="D1181" s="101">
        <v>0</v>
      </c>
      <c r="E1181" s="102">
        <f t="shared" si="49"/>
        <v>0</v>
      </c>
      <c r="F1181" s="103">
        <f t="shared" si="48"/>
        <v>0</v>
      </c>
      <c r="G1181" s="104">
        <v>0</v>
      </c>
      <c r="IL1181" s="50"/>
      <c r="IM1181" s="50"/>
      <c r="IN1181" s="50"/>
      <c r="IO1181" s="50"/>
      <c r="IP1181" s="50"/>
    </row>
    <row r="1182" s="83" customFormat="1" ht="15" customHeight="1" spans="1:250">
      <c r="A1182" s="105">
        <v>2200112</v>
      </c>
      <c r="B1182" s="107" t="s">
        <v>970</v>
      </c>
      <c r="C1182" s="111"/>
      <c r="D1182" s="101">
        <v>0</v>
      </c>
      <c r="E1182" s="102">
        <f t="shared" si="49"/>
        <v>0</v>
      </c>
      <c r="F1182" s="103">
        <f t="shared" si="48"/>
        <v>0</v>
      </c>
      <c r="G1182" s="104">
        <v>0</v>
      </c>
      <c r="IL1182" s="50"/>
      <c r="IM1182" s="50"/>
      <c r="IN1182" s="50"/>
      <c r="IO1182" s="50"/>
      <c r="IP1182" s="50"/>
    </row>
    <row r="1183" s="83" customFormat="1" ht="15" customHeight="1" spans="1:250">
      <c r="A1183" s="105">
        <v>2200113</v>
      </c>
      <c r="B1183" s="107" t="s">
        <v>971</v>
      </c>
      <c r="C1183" s="111"/>
      <c r="D1183" s="101">
        <v>0</v>
      </c>
      <c r="E1183" s="102">
        <f t="shared" si="49"/>
        <v>0</v>
      </c>
      <c r="F1183" s="103">
        <f t="shared" si="48"/>
        <v>0</v>
      </c>
      <c r="G1183" s="104">
        <v>0</v>
      </c>
      <c r="IL1183" s="50"/>
      <c r="IM1183" s="50"/>
      <c r="IN1183" s="50"/>
      <c r="IO1183" s="50"/>
      <c r="IP1183" s="50"/>
    </row>
    <row r="1184" s="83" customFormat="1" ht="15" customHeight="1" spans="1:250">
      <c r="A1184" s="105">
        <v>2200114</v>
      </c>
      <c r="B1184" s="107" t="s">
        <v>972</v>
      </c>
      <c r="C1184" s="111"/>
      <c r="D1184" s="101">
        <v>0</v>
      </c>
      <c r="E1184" s="102">
        <f t="shared" si="49"/>
        <v>0</v>
      </c>
      <c r="F1184" s="103">
        <f t="shared" si="48"/>
        <v>0</v>
      </c>
      <c r="G1184" s="104">
        <v>0</v>
      </c>
      <c r="IL1184" s="50"/>
      <c r="IM1184" s="50"/>
      <c r="IN1184" s="50"/>
      <c r="IO1184" s="50"/>
      <c r="IP1184" s="50"/>
    </row>
    <row r="1185" s="83" customFormat="1" ht="15" customHeight="1" spans="1:250">
      <c r="A1185" s="105">
        <v>2200115</v>
      </c>
      <c r="B1185" s="107" t="s">
        <v>973</v>
      </c>
      <c r="C1185" s="111"/>
      <c r="D1185" s="101">
        <v>0</v>
      </c>
      <c r="E1185" s="102">
        <f t="shared" si="49"/>
        <v>0</v>
      </c>
      <c r="F1185" s="103">
        <f t="shared" si="48"/>
        <v>0</v>
      </c>
      <c r="G1185" s="104">
        <v>0</v>
      </c>
      <c r="IL1185" s="50"/>
      <c r="IM1185" s="50"/>
      <c r="IN1185" s="50"/>
      <c r="IO1185" s="50"/>
      <c r="IP1185" s="50"/>
    </row>
    <row r="1186" s="83" customFormat="1" ht="15" customHeight="1" spans="1:250">
      <c r="A1186" s="105">
        <v>2200116</v>
      </c>
      <c r="B1186" s="107" t="s">
        <v>974</v>
      </c>
      <c r="C1186" s="111"/>
      <c r="D1186" s="101">
        <v>0</v>
      </c>
      <c r="E1186" s="102">
        <f t="shared" si="49"/>
        <v>0</v>
      </c>
      <c r="F1186" s="103">
        <f t="shared" si="48"/>
        <v>0</v>
      </c>
      <c r="G1186" s="104">
        <v>0</v>
      </c>
      <c r="IL1186" s="50"/>
      <c r="IM1186" s="50"/>
      <c r="IN1186" s="50"/>
      <c r="IO1186" s="50"/>
      <c r="IP1186" s="50"/>
    </row>
    <row r="1187" s="83" customFormat="1" ht="15" customHeight="1" spans="1:250">
      <c r="A1187" s="105">
        <v>2200119</v>
      </c>
      <c r="B1187" s="107" t="s">
        <v>975</v>
      </c>
      <c r="C1187" s="111"/>
      <c r="D1187" s="101">
        <v>0</v>
      </c>
      <c r="E1187" s="102">
        <f t="shared" si="49"/>
        <v>0</v>
      </c>
      <c r="F1187" s="103">
        <f t="shared" si="48"/>
        <v>0</v>
      </c>
      <c r="G1187" s="104">
        <v>0</v>
      </c>
      <c r="IL1187" s="50"/>
      <c r="IM1187" s="50"/>
      <c r="IN1187" s="50"/>
      <c r="IO1187" s="50"/>
      <c r="IP1187" s="50"/>
    </row>
    <row r="1188" s="83" customFormat="1" ht="15" customHeight="1" spans="1:250">
      <c r="A1188" s="105">
        <v>2200150</v>
      </c>
      <c r="B1188" s="107" t="s">
        <v>72</v>
      </c>
      <c r="C1188" s="111">
        <v>306</v>
      </c>
      <c r="D1188" s="101">
        <v>432</v>
      </c>
      <c r="E1188" s="102">
        <f t="shared" si="49"/>
        <v>126</v>
      </c>
      <c r="F1188" s="103">
        <f t="shared" si="48"/>
        <v>41.1764705882353</v>
      </c>
      <c r="G1188" s="104">
        <v>432</v>
      </c>
      <c r="IL1188" s="50"/>
      <c r="IM1188" s="50"/>
      <c r="IN1188" s="50"/>
      <c r="IO1188" s="50"/>
      <c r="IP1188" s="50"/>
    </row>
    <row r="1189" s="83" customFormat="1" ht="15" customHeight="1" spans="1:250">
      <c r="A1189" s="105">
        <v>2200199</v>
      </c>
      <c r="B1189" s="107" t="s">
        <v>976</v>
      </c>
      <c r="C1189" s="111"/>
      <c r="D1189" s="101">
        <v>0</v>
      </c>
      <c r="E1189" s="102">
        <f t="shared" si="49"/>
        <v>0</v>
      </c>
      <c r="F1189" s="103">
        <f t="shared" si="48"/>
        <v>0</v>
      </c>
      <c r="G1189" s="104">
        <v>0</v>
      </c>
      <c r="IL1189" s="50"/>
      <c r="IM1189" s="50"/>
      <c r="IN1189" s="50"/>
      <c r="IO1189" s="50"/>
      <c r="IP1189" s="50"/>
    </row>
    <row r="1190" s="83" customFormat="1" ht="15" customHeight="1" spans="1:250">
      <c r="A1190" s="105">
        <v>22002</v>
      </c>
      <c r="B1190" s="106" t="s">
        <v>977</v>
      </c>
      <c r="C1190" s="110">
        <f>SUM(C1191:C1208)</f>
        <v>0</v>
      </c>
      <c r="D1190" s="101">
        <v>0</v>
      </c>
      <c r="E1190" s="102">
        <f t="shared" si="49"/>
        <v>0</v>
      </c>
      <c r="F1190" s="103">
        <f t="shared" si="48"/>
        <v>0</v>
      </c>
      <c r="G1190" s="104">
        <v>0</v>
      </c>
      <c r="IL1190" s="50"/>
      <c r="IM1190" s="50"/>
      <c r="IN1190" s="50"/>
      <c r="IO1190" s="50"/>
      <c r="IP1190" s="50"/>
    </row>
    <row r="1191" s="83" customFormat="1" ht="15" customHeight="1" spans="1:250">
      <c r="A1191" s="105">
        <v>2200201</v>
      </c>
      <c r="B1191" s="107" t="s">
        <v>63</v>
      </c>
      <c r="C1191" s="111"/>
      <c r="D1191" s="101">
        <v>0</v>
      </c>
      <c r="E1191" s="102">
        <f t="shared" si="49"/>
        <v>0</v>
      </c>
      <c r="F1191" s="103">
        <f t="shared" si="48"/>
        <v>0</v>
      </c>
      <c r="G1191" s="104">
        <v>0</v>
      </c>
      <c r="IL1191" s="50"/>
      <c r="IM1191" s="50"/>
      <c r="IN1191" s="50"/>
      <c r="IO1191" s="50"/>
      <c r="IP1191" s="50"/>
    </row>
    <row r="1192" s="83" customFormat="1" ht="15" customHeight="1" spans="1:250">
      <c r="A1192" s="105">
        <v>2200202</v>
      </c>
      <c r="B1192" s="107" t="s">
        <v>64</v>
      </c>
      <c r="C1192" s="111"/>
      <c r="D1192" s="101">
        <v>0</v>
      </c>
      <c r="E1192" s="102">
        <f t="shared" si="49"/>
        <v>0</v>
      </c>
      <c r="F1192" s="103">
        <f t="shared" si="48"/>
        <v>0</v>
      </c>
      <c r="G1192" s="104">
        <v>0</v>
      </c>
      <c r="IL1192" s="50"/>
      <c r="IM1192" s="50"/>
      <c r="IN1192" s="50"/>
      <c r="IO1192" s="50"/>
      <c r="IP1192" s="50"/>
    </row>
    <row r="1193" s="83" customFormat="1" ht="15" customHeight="1" spans="1:250">
      <c r="A1193" s="105">
        <v>2200203</v>
      </c>
      <c r="B1193" s="107" t="s">
        <v>65</v>
      </c>
      <c r="C1193" s="111"/>
      <c r="D1193" s="101">
        <v>0</v>
      </c>
      <c r="E1193" s="102">
        <f t="shared" si="49"/>
        <v>0</v>
      </c>
      <c r="F1193" s="103">
        <f t="shared" si="48"/>
        <v>0</v>
      </c>
      <c r="G1193" s="104">
        <v>0</v>
      </c>
      <c r="IL1193" s="50"/>
      <c r="IM1193" s="50"/>
      <c r="IN1193" s="50"/>
      <c r="IO1193" s="50"/>
      <c r="IP1193" s="50"/>
    </row>
    <row r="1194" s="83" customFormat="1" ht="15" customHeight="1" spans="1:250">
      <c r="A1194" s="105">
        <v>2200204</v>
      </c>
      <c r="B1194" s="107" t="s">
        <v>978</v>
      </c>
      <c r="C1194" s="111"/>
      <c r="D1194" s="101">
        <v>0</v>
      </c>
      <c r="E1194" s="102">
        <f t="shared" si="49"/>
        <v>0</v>
      </c>
      <c r="F1194" s="103">
        <f t="shared" si="48"/>
        <v>0</v>
      </c>
      <c r="G1194" s="104">
        <v>0</v>
      </c>
      <c r="IL1194" s="50"/>
      <c r="IM1194" s="50"/>
      <c r="IN1194" s="50"/>
      <c r="IO1194" s="50"/>
      <c r="IP1194" s="50"/>
    </row>
    <row r="1195" s="83" customFormat="1" ht="15" customHeight="1" spans="1:250">
      <c r="A1195" s="105">
        <v>2200205</v>
      </c>
      <c r="B1195" s="107" t="s">
        <v>979</v>
      </c>
      <c r="C1195" s="111"/>
      <c r="D1195" s="101">
        <v>0</v>
      </c>
      <c r="E1195" s="102">
        <f t="shared" si="49"/>
        <v>0</v>
      </c>
      <c r="F1195" s="103">
        <f t="shared" si="48"/>
        <v>0</v>
      </c>
      <c r="G1195" s="104">
        <v>0</v>
      </c>
      <c r="IL1195" s="50"/>
      <c r="IM1195" s="50"/>
      <c r="IN1195" s="50"/>
      <c r="IO1195" s="50"/>
      <c r="IP1195" s="50"/>
    </row>
    <row r="1196" s="83" customFormat="1" ht="15" customHeight="1" spans="1:250">
      <c r="A1196" s="105">
        <v>2200206</v>
      </c>
      <c r="B1196" s="107" t="s">
        <v>980</v>
      </c>
      <c r="C1196" s="111"/>
      <c r="D1196" s="101">
        <v>0</v>
      </c>
      <c r="E1196" s="102">
        <f t="shared" si="49"/>
        <v>0</v>
      </c>
      <c r="F1196" s="103">
        <f t="shared" si="48"/>
        <v>0</v>
      </c>
      <c r="G1196" s="104">
        <v>0</v>
      </c>
      <c r="IL1196" s="50"/>
      <c r="IM1196" s="50"/>
      <c r="IN1196" s="50"/>
      <c r="IO1196" s="50"/>
      <c r="IP1196" s="50"/>
    </row>
    <row r="1197" s="83" customFormat="1" ht="15" customHeight="1" spans="1:250">
      <c r="A1197" s="105">
        <v>2200207</v>
      </c>
      <c r="B1197" s="107" t="s">
        <v>981</v>
      </c>
      <c r="C1197" s="111"/>
      <c r="D1197" s="101">
        <v>0</v>
      </c>
      <c r="E1197" s="102">
        <f t="shared" si="49"/>
        <v>0</v>
      </c>
      <c r="F1197" s="103">
        <f t="shared" si="48"/>
        <v>0</v>
      </c>
      <c r="G1197" s="104">
        <v>0</v>
      </c>
      <c r="IL1197" s="50"/>
      <c r="IM1197" s="50"/>
      <c r="IN1197" s="50"/>
      <c r="IO1197" s="50"/>
      <c r="IP1197" s="50"/>
    </row>
    <row r="1198" s="83" customFormat="1" ht="15" customHeight="1" spans="1:250">
      <c r="A1198" s="105">
        <v>2200208</v>
      </c>
      <c r="B1198" s="107" t="s">
        <v>982</v>
      </c>
      <c r="C1198" s="111"/>
      <c r="D1198" s="101">
        <v>0</v>
      </c>
      <c r="E1198" s="102">
        <f t="shared" si="49"/>
        <v>0</v>
      </c>
      <c r="F1198" s="103">
        <f t="shared" si="48"/>
        <v>0</v>
      </c>
      <c r="G1198" s="104">
        <v>0</v>
      </c>
      <c r="IL1198" s="50"/>
      <c r="IM1198" s="50"/>
      <c r="IN1198" s="50"/>
      <c r="IO1198" s="50"/>
      <c r="IP1198" s="50"/>
    </row>
    <row r="1199" s="83" customFormat="1" ht="15" customHeight="1" spans="1:250">
      <c r="A1199" s="105">
        <v>2200209</v>
      </c>
      <c r="B1199" s="107" t="s">
        <v>983</v>
      </c>
      <c r="C1199" s="111"/>
      <c r="D1199" s="101">
        <v>0</v>
      </c>
      <c r="E1199" s="102">
        <f t="shared" si="49"/>
        <v>0</v>
      </c>
      <c r="F1199" s="103">
        <f t="shared" si="48"/>
        <v>0</v>
      </c>
      <c r="G1199" s="104">
        <v>0</v>
      </c>
      <c r="IL1199" s="50"/>
      <c r="IM1199" s="50"/>
      <c r="IN1199" s="50"/>
      <c r="IO1199" s="50"/>
      <c r="IP1199" s="50"/>
    </row>
    <row r="1200" s="83" customFormat="1" ht="15" customHeight="1" spans="1:250">
      <c r="A1200" s="105">
        <v>2200210</v>
      </c>
      <c r="B1200" s="107" t="s">
        <v>984</v>
      </c>
      <c r="C1200" s="111"/>
      <c r="D1200" s="101">
        <v>0</v>
      </c>
      <c r="E1200" s="102">
        <f t="shared" si="49"/>
        <v>0</v>
      </c>
      <c r="F1200" s="103">
        <f t="shared" si="48"/>
        <v>0</v>
      </c>
      <c r="G1200" s="104">
        <v>0</v>
      </c>
      <c r="IL1200" s="50"/>
      <c r="IM1200" s="50"/>
      <c r="IN1200" s="50"/>
      <c r="IO1200" s="50"/>
      <c r="IP1200" s="50"/>
    </row>
    <row r="1201" s="83" customFormat="1" ht="15" customHeight="1" spans="1:250">
      <c r="A1201" s="105">
        <v>2200211</v>
      </c>
      <c r="B1201" s="107" t="s">
        <v>985</v>
      </c>
      <c r="C1201" s="111"/>
      <c r="D1201" s="101">
        <v>0</v>
      </c>
      <c r="E1201" s="102">
        <f t="shared" si="49"/>
        <v>0</v>
      </c>
      <c r="F1201" s="103">
        <f t="shared" si="48"/>
        <v>0</v>
      </c>
      <c r="G1201" s="104">
        <v>0</v>
      </c>
      <c r="IL1201" s="50"/>
      <c r="IM1201" s="50"/>
      <c r="IN1201" s="50"/>
      <c r="IO1201" s="50"/>
      <c r="IP1201" s="50"/>
    </row>
    <row r="1202" s="83" customFormat="1" ht="15" customHeight="1" spans="1:250">
      <c r="A1202" s="105">
        <v>2200212</v>
      </c>
      <c r="B1202" s="107" t="s">
        <v>986</v>
      </c>
      <c r="C1202" s="111"/>
      <c r="D1202" s="101">
        <v>0</v>
      </c>
      <c r="E1202" s="102">
        <f t="shared" si="49"/>
        <v>0</v>
      </c>
      <c r="F1202" s="103">
        <f t="shared" si="48"/>
        <v>0</v>
      </c>
      <c r="G1202" s="104">
        <v>0</v>
      </c>
      <c r="IL1202" s="50"/>
      <c r="IM1202" s="50"/>
      <c r="IN1202" s="50"/>
      <c r="IO1202" s="50"/>
      <c r="IP1202" s="50"/>
    </row>
    <row r="1203" s="83" customFormat="1" ht="15" customHeight="1" spans="1:250">
      <c r="A1203" s="105">
        <v>2200213</v>
      </c>
      <c r="B1203" s="107" t="s">
        <v>987</v>
      </c>
      <c r="C1203" s="111"/>
      <c r="D1203" s="101">
        <v>0</v>
      </c>
      <c r="E1203" s="102">
        <f t="shared" si="49"/>
        <v>0</v>
      </c>
      <c r="F1203" s="103">
        <f t="shared" si="48"/>
        <v>0</v>
      </c>
      <c r="G1203" s="104">
        <v>0</v>
      </c>
      <c r="IL1203" s="50"/>
      <c r="IM1203" s="50"/>
      <c r="IN1203" s="50"/>
      <c r="IO1203" s="50"/>
      <c r="IP1203" s="50"/>
    </row>
    <row r="1204" s="83" customFormat="1" ht="15" customHeight="1" spans="1:250">
      <c r="A1204" s="105">
        <v>2200215</v>
      </c>
      <c r="B1204" s="107" t="s">
        <v>988</v>
      </c>
      <c r="C1204" s="111"/>
      <c r="D1204" s="101">
        <v>0</v>
      </c>
      <c r="E1204" s="102">
        <f t="shared" si="49"/>
        <v>0</v>
      </c>
      <c r="F1204" s="103">
        <f t="shared" si="48"/>
        <v>0</v>
      </c>
      <c r="G1204" s="104">
        <v>0</v>
      </c>
      <c r="IL1204" s="50"/>
      <c r="IM1204" s="50"/>
      <c r="IN1204" s="50"/>
      <c r="IO1204" s="50"/>
      <c r="IP1204" s="50"/>
    </row>
    <row r="1205" s="83" customFormat="1" ht="15" customHeight="1" spans="1:250">
      <c r="A1205" s="105">
        <v>2200217</v>
      </c>
      <c r="B1205" s="107" t="s">
        <v>989</v>
      </c>
      <c r="C1205" s="111"/>
      <c r="D1205" s="101">
        <v>0</v>
      </c>
      <c r="E1205" s="102">
        <f t="shared" si="49"/>
        <v>0</v>
      </c>
      <c r="F1205" s="103">
        <f t="shared" si="48"/>
        <v>0</v>
      </c>
      <c r="G1205" s="104">
        <v>0</v>
      </c>
      <c r="IL1205" s="50"/>
      <c r="IM1205" s="50"/>
      <c r="IN1205" s="50"/>
      <c r="IO1205" s="50"/>
      <c r="IP1205" s="50"/>
    </row>
    <row r="1206" s="83" customFormat="1" ht="15" customHeight="1" spans="1:250">
      <c r="A1206" s="105">
        <v>2200218</v>
      </c>
      <c r="B1206" s="107" t="s">
        <v>990</v>
      </c>
      <c r="C1206" s="111"/>
      <c r="D1206" s="101">
        <v>0</v>
      </c>
      <c r="E1206" s="102">
        <f t="shared" si="49"/>
        <v>0</v>
      </c>
      <c r="F1206" s="103">
        <f t="shared" si="48"/>
        <v>0</v>
      </c>
      <c r="G1206" s="104">
        <v>0</v>
      </c>
      <c r="IL1206" s="50"/>
      <c r="IM1206" s="50"/>
      <c r="IN1206" s="50"/>
      <c r="IO1206" s="50"/>
      <c r="IP1206" s="50"/>
    </row>
    <row r="1207" s="83" customFormat="1" ht="15" customHeight="1" spans="1:250">
      <c r="A1207" s="105">
        <v>2200250</v>
      </c>
      <c r="B1207" s="107" t="s">
        <v>72</v>
      </c>
      <c r="C1207" s="111"/>
      <c r="D1207" s="101">
        <v>0</v>
      </c>
      <c r="E1207" s="102">
        <f t="shared" si="49"/>
        <v>0</v>
      </c>
      <c r="F1207" s="103">
        <f t="shared" si="48"/>
        <v>0</v>
      </c>
      <c r="G1207" s="104">
        <v>0</v>
      </c>
      <c r="IL1207" s="50"/>
      <c r="IM1207" s="50"/>
      <c r="IN1207" s="50"/>
      <c r="IO1207" s="50"/>
      <c r="IP1207" s="50"/>
    </row>
    <row r="1208" s="83" customFormat="1" ht="15" customHeight="1" spans="1:250">
      <c r="A1208" s="105">
        <v>2200299</v>
      </c>
      <c r="B1208" s="107" t="s">
        <v>991</v>
      </c>
      <c r="C1208" s="111"/>
      <c r="D1208" s="101">
        <v>0</v>
      </c>
      <c r="E1208" s="102">
        <f t="shared" si="49"/>
        <v>0</v>
      </c>
      <c r="F1208" s="103">
        <f t="shared" si="48"/>
        <v>0</v>
      </c>
      <c r="G1208" s="104">
        <v>0</v>
      </c>
      <c r="IL1208" s="50"/>
      <c r="IM1208" s="50"/>
      <c r="IN1208" s="50"/>
      <c r="IO1208" s="50"/>
      <c r="IP1208" s="50"/>
    </row>
    <row r="1209" s="83" customFormat="1" ht="15" customHeight="1" spans="1:250">
      <c r="A1209" s="105">
        <v>22003</v>
      </c>
      <c r="B1209" s="106" t="s">
        <v>992</v>
      </c>
      <c r="C1209" s="110">
        <f>SUM(C1210:C1217)</f>
        <v>0</v>
      </c>
      <c r="D1209" s="101">
        <v>0</v>
      </c>
      <c r="E1209" s="102">
        <f t="shared" si="49"/>
        <v>0</v>
      </c>
      <c r="F1209" s="103">
        <f t="shared" si="48"/>
        <v>0</v>
      </c>
      <c r="G1209" s="104">
        <v>0</v>
      </c>
      <c r="IL1209" s="50"/>
      <c r="IM1209" s="50"/>
      <c r="IN1209" s="50"/>
      <c r="IO1209" s="50"/>
      <c r="IP1209" s="50"/>
    </row>
    <row r="1210" s="83" customFormat="1" ht="15" customHeight="1" spans="1:250">
      <c r="A1210" s="105">
        <v>2200301</v>
      </c>
      <c r="B1210" s="107" t="s">
        <v>63</v>
      </c>
      <c r="C1210" s="111"/>
      <c r="D1210" s="101">
        <v>0</v>
      </c>
      <c r="E1210" s="102">
        <f t="shared" si="49"/>
        <v>0</v>
      </c>
      <c r="F1210" s="103">
        <f t="shared" si="48"/>
        <v>0</v>
      </c>
      <c r="G1210" s="104">
        <v>0</v>
      </c>
      <c r="IL1210" s="50"/>
      <c r="IM1210" s="50"/>
      <c r="IN1210" s="50"/>
      <c r="IO1210" s="50"/>
      <c r="IP1210" s="50"/>
    </row>
    <row r="1211" s="83" customFormat="1" ht="15" customHeight="1" spans="1:250">
      <c r="A1211" s="105">
        <v>2200302</v>
      </c>
      <c r="B1211" s="107" t="s">
        <v>64</v>
      </c>
      <c r="C1211" s="111"/>
      <c r="D1211" s="101">
        <v>0</v>
      </c>
      <c r="E1211" s="102">
        <f t="shared" si="49"/>
        <v>0</v>
      </c>
      <c r="F1211" s="103">
        <f t="shared" si="48"/>
        <v>0</v>
      </c>
      <c r="G1211" s="104">
        <v>0</v>
      </c>
      <c r="IL1211" s="50"/>
      <c r="IM1211" s="50"/>
      <c r="IN1211" s="50"/>
      <c r="IO1211" s="50"/>
      <c r="IP1211" s="50"/>
    </row>
    <row r="1212" s="83" customFormat="1" ht="15" customHeight="1" spans="1:250">
      <c r="A1212" s="105">
        <v>2200303</v>
      </c>
      <c r="B1212" s="107" t="s">
        <v>65</v>
      </c>
      <c r="C1212" s="111"/>
      <c r="D1212" s="101">
        <v>0</v>
      </c>
      <c r="E1212" s="102">
        <f t="shared" si="49"/>
        <v>0</v>
      </c>
      <c r="F1212" s="103">
        <f t="shared" si="48"/>
        <v>0</v>
      </c>
      <c r="G1212" s="104">
        <v>0</v>
      </c>
      <c r="IL1212" s="50"/>
      <c r="IM1212" s="50"/>
      <c r="IN1212" s="50"/>
      <c r="IO1212" s="50"/>
      <c r="IP1212" s="50"/>
    </row>
    <row r="1213" s="83" customFormat="1" ht="15" customHeight="1" spans="1:250">
      <c r="A1213" s="105">
        <v>2200304</v>
      </c>
      <c r="B1213" s="107" t="s">
        <v>993</v>
      </c>
      <c r="C1213" s="111"/>
      <c r="D1213" s="101">
        <v>0</v>
      </c>
      <c r="E1213" s="102">
        <f t="shared" si="49"/>
        <v>0</v>
      </c>
      <c r="F1213" s="103">
        <f t="shared" si="48"/>
        <v>0</v>
      </c>
      <c r="G1213" s="104">
        <v>0</v>
      </c>
      <c r="IL1213" s="50"/>
      <c r="IM1213" s="50"/>
      <c r="IN1213" s="50"/>
      <c r="IO1213" s="50"/>
      <c r="IP1213" s="50"/>
    </row>
    <row r="1214" s="83" customFormat="1" ht="15" customHeight="1" spans="1:250">
      <c r="A1214" s="105">
        <v>2200305</v>
      </c>
      <c r="B1214" s="107" t="s">
        <v>994</v>
      </c>
      <c r="C1214" s="111"/>
      <c r="D1214" s="101">
        <v>0</v>
      </c>
      <c r="E1214" s="102">
        <f t="shared" si="49"/>
        <v>0</v>
      </c>
      <c r="F1214" s="103">
        <f t="shared" si="48"/>
        <v>0</v>
      </c>
      <c r="G1214" s="104">
        <v>0</v>
      </c>
      <c r="IL1214" s="50"/>
      <c r="IM1214" s="50"/>
      <c r="IN1214" s="50"/>
      <c r="IO1214" s="50"/>
      <c r="IP1214" s="50"/>
    </row>
    <row r="1215" s="83" customFormat="1" ht="15" customHeight="1" spans="1:250">
      <c r="A1215" s="105">
        <v>2200306</v>
      </c>
      <c r="B1215" s="107" t="s">
        <v>995</v>
      </c>
      <c r="C1215" s="111"/>
      <c r="D1215" s="101">
        <v>0</v>
      </c>
      <c r="E1215" s="102">
        <f t="shared" si="49"/>
        <v>0</v>
      </c>
      <c r="F1215" s="103">
        <f t="shared" si="48"/>
        <v>0</v>
      </c>
      <c r="G1215" s="104">
        <v>0</v>
      </c>
      <c r="IL1215" s="50"/>
      <c r="IM1215" s="50"/>
      <c r="IN1215" s="50"/>
      <c r="IO1215" s="50"/>
      <c r="IP1215" s="50"/>
    </row>
    <row r="1216" s="83" customFormat="1" ht="15" customHeight="1" spans="1:250">
      <c r="A1216" s="105">
        <v>2200350</v>
      </c>
      <c r="B1216" s="107" t="s">
        <v>72</v>
      </c>
      <c r="C1216" s="111"/>
      <c r="D1216" s="101">
        <v>0</v>
      </c>
      <c r="E1216" s="102">
        <f t="shared" si="49"/>
        <v>0</v>
      </c>
      <c r="F1216" s="103">
        <f t="shared" ref="F1216:F1279" si="50">IF(C1216=0,,E1216/C1216*100)</f>
        <v>0</v>
      </c>
      <c r="G1216" s="104">
        <v>0</v>
      </c>
      <c r="IL1216" s="50"/>
      <c r="IM1216" s="50"/>
      <c r="IN1216" s="50"/>
      <c r="IO1216" s="50"/>
      <c r="IP1216" s="50"/>
    </row>
    <row r="1217" s="83" customFormat="1" ht="15" customHeight="1" spans="1:250">
      <c r="A1217" s="105">
        <v>2200399</v>
      </c>
      <c r="B1217" s="107" t="s">
        <v>996</v>
      </c>
      <c r="C1217" s="111"/>
      <c r="D1217" s="101">
        <v>0</v>
      </c>
      <c r="E1217" s="102">
        <f t="shared" si="49"/>
        <v>0</v>
      </c>
      <c r="F1217" s="103">
        <f t="shared" si="50"/>
        <v>0</v>
      </c>
      <c r="G1217" s="104">
        <v>0</v>
      </c>
      <c r="IL1217" s="50"/>
      <c r="IM1217" s="50"/>
      <c r="IN1217" s="50"/>
      <c r="IO1217" s="50"/>
      <c r="IP1217" s="50"/>
    </row>
    <row r="1218" s="83" customFormat="1" ht="15" customHeight="1" spans="1:250">
      <c r="A1218" s="105">
        <v>22005</v>
      </c>
      <c r="B1218" s="106" t="s">
        <v>997</v>
      </c>
      <c r="C1218" s="110">
        <f>SUM(C1219:C1232)</f>
        <v>63</v>
      </c>
      <c r="D1218" s="101">
        <v>46</v>
      </c>
      <c r="E1218" s="102">
        <f t="shared" si="49"/>
        <v>-17</v>
      </c>
      <c r="F1218" s="103">
        <f t="shared" si="50"/>
        <v>-26.984126984127</v>
      </c>
      <c r="G1218" s="104">
        <v>46</v>
      </c>
      <c r="IL1218" s="50"/>
      <c r="IM1218" s="50"/>
      <c r="IN1218" s="50"/>
      <c r="IO1218" s="50"/>
      <c r="IP1218" s="50"/>
    </row>
    <row r="1219" s="83" customFormat="1" ht="15" customHeight="1" spans="1:250">
      <c r="A1219" s="105">
        <v>2200501</v>
      </c>
      <c r="B1219" s="107" t="s">
        <v>63</v>
      </c>
      <c r="C1219" s="111"/>
      <c r="D1219" s="101">
        <v>0</v>
      </c>
      <c r="E1219" s="102">
        <f t="shared" si="49"/>
        <v>0</v>
      </c>
      <c r="F1219" s="103">
        <f t="shared" si="50"/>
        <v>0</v>
      </c>
      <c r="G1219" s="104">
        <v>0</v>
      </c>
      <c r="IL1219" s="50"/>
      <c r="IM1219" s="50"/>
      <c r="IN1219" s="50"/>
      <c r="IO1219" s="50"/>
      <c r="IP1219" s="50"/>
    </row>
    <row r="1220" s="83" customFormat="1" ht="15" customHeight="1" spans="1:250">
      <c r="A1220" s="105">
        <v>2200502</v>
      </c>
      <c r="B1220" s="107" t="s">
        <v>64</v>
      </c>
      <c r="C1220" s="111"/>
      <c r="D1220" s="101">
        <v>0</v>
      </c>
      <c r="E1220" s="102">
        <f t="shared" si="49"/>
        <v>0</v>
      </c>
      <c r="F1220" s="103">
        <f t="shared" si="50"/>
        <v>0</v>
      </c>
      <c r="G1220" s="104">
        <v>0</v>
      </c>
      <c r="IL1220" s="50"/>
      <c r="IM1220" s="50"/>
      <c r="IN1220" s="50"/>
      <c r="IO1220" s="50"/>
      <c r="IP1220" s="50"/>
    </row>
    <row r="1221" s="83" customFormat="1" ht="15" customHeight="1" spans="1:250">
      <c r="A1221" s="105">
        <v>2200503</v>
      </c>
      <c r="B1221" s="107" t="s">
        <v>65</v>
      </c>
      <c r="C1221" s="111"/>
      <c r="D1221" s="101">
        <v>0</v>
      </c>
      <c r="E1221" s="102">
        <f t="shared" ref="E1221:E1284" si="51">D1221-C1221</f>
        <v>0</v>
      </c>
      <c r="F1221" s="103">
        <f t="shared" si="50"/>
        <v>0</v>
      </c>
      <c r="G1221" s="104">
        <v>0</v>
      </c>
      <c r="IL1221" s="50"/>
      <c r="IM1221" s="50"/>
      <c r="IN1221" s="50"/>
      <c r="IO1221" s="50"/>
      <c r="IP1221" s="50"/>
    </row>
    <row r="1222" s="83" customFormat="1" ht="15" customHeight="1" spans="1:250">
      <c r="A1222" s="105">
        <v>2200504</v>
      </c>
      <c r="B1222" s="107" t="s">
        <v>998</v>
      </c>
      <c r="C1222" s="111">
        <v>53</v>
      </c>
      <c r="D1222" s="101">
        <v>34</v>
      </c>
      <c r="E1222" s="102">
        <f t="shared" si="51"/>
        <v>-19</v>
      </c>
      <c r="F1222" s="103">
        <f t="shared" si="50"/>
        <v>-35.8490566037736</v>
      </c>
      <c r="G1222" s="104">
        <v>34</v>
      </c>
      <c r="IL1222" s="50"/>
      <c r="IM1222" s="50"/>
      <c r="IN1222" s="50"/>
      <c r="IO1222" s="50"/>
      <c r="IP1222" s="50"/>
    </row>
    <row r="1223" s="83" customFormat="1" ht="15" customHeight="1" spans="1:250">
      <c r="A1223" s="105">
        <v>2200506</v>
      </c>
      <c r="B1223" s="107" t="s">
        <v>999</v>
      </c>
      <c r="C1223" s="111"/>
      <c r="D1223" s="101">
        <v>0</v>
      </c>
      <c r="E1223" s="102">
        <f t="shared" si="51"/>
        <v>0</v>
      </c>
      <c r="F1223" s="103">
        <f t="shared" si="50"/>
        <v>0</v>
      </c>
      <c r="G1223" s="104">
        <v>0</v>
      </c>
      <c r="IL1223" s="50"/>
      <c r="IM1223" s="50"/>
      <c r="IN1223" s="50"/>
      <c r="IO1223" s="50"/>
      <c r="IP1223" s="50"/>
    </row>
    <row r="1224" s="83" customFormat="1" ht="15" customHeight="1" spans="1:250">
      <c r="A1224" s="105">
        <v>2200507</v>
      </c>
      <c r="B1224" s="107" t="s">
        <v>1000</v>
      </c>
      <c r="C1224" s="111"/>
      <c r="D1224" s="101">
        <v>0</v>
      </c>
      <c r="E1224" s="102">
        <f t="shared" si="51"/>
        <v>0</v>
      </c>
      <c r="F1224" s="103">
        <f t="shared" si="50"/>
        <v>0</v>
      </c>
      <c r="G1224" s="104">
        <v>0</v>
      </c>
      <c r="IL1224" s="50"/>
      <c r="IM1224" s="50"/>
      <c r="IN1224" s="50"/>
      <c r="IO1224" s="50"/>
      <c r="IP1224" s="50"/>
    </row>
    <row r="1225" s="83" customFormat="1" ht="15" customHeight="1" spans="1:250">
      <c r="A1225" s="105">
        <v>2200508</v>
      </c>
      <c r="B1225" s="107" t="s">
        <v>1001</v>
      </c>
      <c r="C1225" s="111"/>
      <c r="D1225" s="101">
        <v>0</v>
      </c>
      <c r="E1225" s="102">
        <f t="shared" si="51"/>
        <v>0</v>
      </c>
      <c r="F1225" s="103">
        <f t="shared" si="50"/>
        <v>0</v>
      </c>
      <c r="G1225" s="104">
        <v>0</v>
      </c>
      <c r="IL1225" s="50"/>
      <c r="IM1225" s="50"/>
      <c r="IN1225" s="50"/>
      <c r="IO1225" s="50"/>
      <c r="IP1225" s="50"/>
    </row>
    <row r="1226" s="83" customFormat="1" ht="15" customHeight="1" spans="1:250">
      <c r="A1226" s="105">
        <v>2200509</v>
      </c>
      <c r="B1226" s="107" t="s">
        <v>1002</v>
      </c>
      <c r="C1226" s="111"/>
      <c r="D1226" s="101">
        <v>0</v>
      </c>
      <c r="E1226" s="102">
        <f t="shared" si="51"/>
        <v>0</v>
      </c>
      <c r="F1226" s="103">
        <f t="shared" si="50"/>
        <v>0</v>
      </c>
      <c r="G1226" s="104">
        <v>0</v>
      </c>
      <c r="IL1226" s="50"/>
      <c r="IM1226" s="50"/>
      <c r="IN1226" s="50"/>
      <c r="IO1226" s="50"/>
      <c r="IP1226" s="50"/>
    </row>
    <row r="1227" s="83" customFormat="1" ht="15" customHeight="1" spans="1:250">
      <c r="A1227" s="105">
        <v>2200510</v>
      </c>
      <c r="B1227" s="107" t="s">
        <v>1003</v>
      </c>
      <c r="C1227" s="111"/>
      <c r="D1227" s="101">
        <v>0</v>
      </c>
      <c r="E1227" s="102">
        <f t="shared" si="51"/>
        <v>0</v>
      </c>
      <c r="F1227" s="103">
        <f t="shared" si="50"/>
        <v>0</v>
      </c>
      <c r="G1227" s="104">
        <v>0</v>
      </c>
      <c r="IL1227" s="50"/>
      <c r="IM1227" s="50"/>
      <c r="IN1227" s="50"/>
      <c r="IO1227" s="50"/>
      <c r="IP1227" s="50"/>
    </row>
    <row r="1228" s="83" customFormat="1" ht="15" customHeight="1" spans="1:250">
      <c r="A1228" s="105">
        <v>2200511</v>
      </c>
      <c r="B1228" s="107" t="s">
        <v>1004</v>
      </c>
      <c r="C1228" s="111"/>
      <c r="D1228" s="101">
        <v>0</v>
      </c>
      <c r="E1228" s="102">
        <f t="shared" si="51"/>
        <v>0</v>
      </c>
      <c r="F1228" s="103">
        <f t="shared" si="50"/>
        <v>0</v>
      </c>
      <c r="G1228" s="104">
        <v>0</v>
      </c>
      <c r="IL1228" s="50"/>
      <c r="IM1228" s="50"/>
      <c r="IN1228" s="50"/>
      <c r="IO1228" s="50"/>
      <c r="IP1228" s="50"/>
    </row>
    <row r="1229" s="83" customFormat="1" ht="15" customHeight="1" spans="1:250">
      <c r="A1229" s="105">
        <v>2200512</v>
      </c>
      <c r="B1229" s="107" t="s">
        <v>1005</v>
      </c>
      <c r="C1229" s="111"/>
      <c r="D1229" s="101">
        <v>0</v>
      </c>
      <c r="E1229" s="102">
        <f t="shared" si="51"/>
        <v>0</v>
      </c>
      <c r="F1229" s="103">
        <f t="shared" si="50"/>
        <v>0</v>
      </c>
      <c r="G1229" s="104">
        <v>0</v>
      </c>
      <c r="IL1229" s="50"/>
      <c r="IM1229" s="50"/>
      <c r="IN1229" s="50"/>
      <c r="IO1229" s="50"/>
      <c r="IP1229" s="50"/>
    </row>
    <row r="1230" s="83" customFormat="1" ht="15" customHeight="1" spans="1:250">
      <c r="A1230" s="105">
        <v>2200513</v>
      </c>
      <c r="B1230" s="107" t="s">
        <v>1006</v>
      </c>
      <c r="C1230" s="111"/>
      <c r="D1230" s="101">
        <v>0</v>
      </c>
      <c r="E1230" s="102">
        <f t="shared" si="51"/>
        <v>0</v>
      </c>
      <c r="F1230" s="103">
        <f t="shared" si="50"/>
        <v>0</v>
      </c>
      <c r="G1230" s="104">
        <v>0</v>
      </c>
      <c r="IL1230" s="50"/>
      <c r="IM1230" s="50"/>
      <c r="IN1230" s="50"/>
      <c r="IO1230" s="50"/>
      <c r="IP1230" s="50"/>
    </row>
    <row r="1231" s="83" customFormat="1" ht="15" customHeight="1" spans="1:250">
      <c r="A1231" s="105">
        <v>2200514</v>
      </c>
      <c r="B1231" s="107" t="s">
        <v>1007</v>
      </c>
      <c r="C1231" s="111"/>
      <c r="D1231" s="101">
        <v>0</v>
      </c>
      <c r="E1231" s="102">
        <f t="shared" si="51"/>
        <v>0</v>
      </c>
      <c r="F1231" s="103">
        <f t="shared" si="50"/>
        <v>0</v>
      </c>
      <c r="G1231" s="104">
        <v>0</v>
      </c>
      <c r="IL1231" s="50"/>
      <c r="IM1231" s="50"/>
      <c r="IN1231" s="50"/>
      <c r="IO1231" s="50"/>
      <c r="IP1231" s="50"/>
    </row>
    <row r="1232" s="83" customFormat="1" ht="15" customHeight="1" spans="1:250">
      <c r="A1232" s="105">
        <v>2200599</v>
      </c>
      <c r="B1232" s="107" t="s">
        <v>1008</v>
      </c>
      <c r="C1232" s="111">
        <v>10</v>
      </c>
      <c r="D1232" s="101">
        <v>12</v>
      </c>
      <c r="E1232" s="102">
        <f t="shared" si="51"/>
        <v>2</v>
      </c>
      <c r="F1232" s="103">
        <f t="shared" si="50"/>
        <v>20</v>
      </c>
      <c r="G1232" s="104">
        <v>12</v>
      </c>
      <c r="IL1232" s="50"/>
      <c r="IM1232" s="50"/>
      <c r="IN1232" s="50"/>
      <c r="IO1232" s="50"/>
      <c r="IP1232" s="50"/>
    </row>
    <row r="1233" s="83" customFormat="1" ht="15" customHeight="1" spans="1:250">
      <c r="A1233" s="105">
        <v>22099</v>
      </c>
      <c r="B1233" s="106" t="s">
        <v>1009</v>
      </c>
      <c r="C1233" s="110">
        <f>C1234</f>
        <v>0</v>
      </c>
      <c r="D1233" s="101">
        <v>0</v>
      </c>
      <c r="E1233" s="102">
        <f t="shared" si="51"/>
        <v>0</v>
      </c>
      <c r="F1233" s="103">
        <f t="shared" si="50"/>
        <v>0</v>
      </c>
      <c r="G1233" s="104">
        <v>0</v>
      </c>
      <c r="IL1233" s="50"/>
      <c r="IM1233" s="50"/>
      <c r="IN1233" s="50"/>
      <c r="IO1233" s="50"/>
      <c r="IP1233" s="50"/>
    </row>
    <row r="1234" s="83" customFormat="1" ht="15" customHeight="1" spans="1:250">
      <c r="A1234" s="105">
        <v>2209901</v>
      </c>
      <c r="B1234" s="107" t="s">
        <v>1010</v>
      </c>
      <c r="C1234" s="111"/>
      <c r="D1234" s="101">
        <v>0</v>
      </c>
      <c r="E1234" s="102">
        <f t="shared" si="51"/>
        <v>0</v>
      </c>
      <c r="F1234" s="103">
        <f t="shared" si="50"/>
        <v>0</v>
      </c>
      <c r="G1234" s="104">
        <v>0</v>
      </c>
      <c r="IL1234" s="50"/>
      <c r="IM1234" s="50"/>
      <c r="IN1234" s="50"/>
      <c r="IO1234" s="50"/>
      <c r="IP1234" s="50"/>
    </row>
    <row r="1235" s="83" customFormat="1" ht="15" customHeight="1" spans="1:250">
      <c r="A1235" s="105">
        <v>221</v>
      </c>
      <c r="B1235" s="106" t="s">
        <v>1011</v>
      </c>
      <c r="C1235" s="110">
        <f>C1236+C1245+C1249</f>
        <v>3338</v>
      </c>
      <c r="D1235" s="101">
        <v>3462</v>
      </c>
      <c r="E1235" s="102">
        <f t="shared" si="51"/>
        <v>124</v>
      </c>
      <c r="F1235" s="103">
        <f t="shared" si="50"/>
        <v>3.71479928100659</v>
      </c>
      <c r="G1235" s="104">
        <v>3690</v>
      </c>
      <c r="IL1235" s="50"/>
      <c r="IM1235" s="50"/>
      <c r="IN1235" s="50"/>
      <c r="IO1235" s="50"/>
      <c r="IP1235" s="50"/>
    </row>
    <row r="1236" s="83" customFormat="1" ht="15" customHeight="1" spans="1:250">
      <c r="A1236" s="105">
        <v>22101</v>
      </c>
      <c r="B1236" s="106" t="s">
        <v>1012</v>
      </c>
      <c r="C1236" s="110">
        <f>SUM(C1237:C1244)</f>
        <v>55</v>
      </c>
      <c r="D1236" s="101">
        <v>65</v>
      </c>
      <c r="E1236" s="102">
        <f t="shared" si="51"/>
        <v>10</v>
      </c>
      <c r="F1236" s="103">
        <f t="shared" si="50"/>
        <v>18.1818181818182</v>
      </c>
      <c r="G1236" s="104">
        <v>293</v>
      </c>
      <c r="IL1236" s="50"/>
      <c r="IM1236" s="50"/>
      <c r="IN1236" s="50"/>
      <c r="IO1236" s="50"/>
      <c r="IP1236" s="50"/>
    </row>
    <row r="1237" s="83" customFormat="1" ht="15" customHeight="1" spans="1:250">
      <c r="A1237" s="105">
        <v>2210101</v>
      </c>
      <c r="B1237" s="107" t="s">
        <v>1013</v>
      </c>
      <c r="C1237" s="111"/>
      <c r="D1237" s="101">
        <v>0</v>
      </c>
      <c r="E1237" s="102">
        <f t="shared" si="51"/>
        <v>0</v>
      </c>
      <c r="F1237" s="103">
        <f t="shared" si="50"/>
        <v>0</v>
      </c>
      <c r="G1237" s="104">
        <v>0</v>
      </c>
      <c r="IL1237" s="50"/>
      <c r="IM1237" s="50"/>
      <c r="IN1237" s="50"/>
      <c r="IO1237" s="50"/>
      <c r="IP1237" s="50"/>
    </row>
    <row r="1238" s="83" customFormat="1" ht="15" customHeight="1" spans="1:250">
      <c r="A1238" s="105">
        <v>2210102</v>
      </c>
      <c r="B1238" s="107" t="s">
        <v>1014</v>
      </c>
      <c r="C1238" s="111"/>
      <c r="D1238" s="101">
        <v>0</v>
      </c>
      <c r="E1238" s="102">
        <f t="shared" si="51"/>
        <v>0</v>
      </c>
      <c r="F1238" s="103">
        <f t="shared" si="50"/>
        <v>0</v>
      </c>
      <c r="G1238" s="104">
        <v>0</v>
      </c>
      <c r="IL1238" s="50"/>
      <c r="IM1238" s="50"/>
      <c r="IN1238" s="50"/>
      <c r="IO1238" s="50"/>
      <c r="IP1238" s="50"/>
    </row>
    <row r="1239" s="83" customFormat="1" ht="15" customHeight="1" spans="1:250">
      <c r="A1239" s="105">
        <v>2210103</v>
      </c>
      <c r="B1239" s="107" t="s">
        <v>1015</v>
      </c>
      <c r="C1239" s="111"/>
      <c r="D1239" s="101">
        <v>0</v>
      </c>
      <c r="E1239" s="102">
        <f t="shared" si="51"/>
        <v>0</v>
      </c>
      <c r="F1239" s="103">
        <f t="shared" si="50"/>
        <v>0</v>
      </c>
      <c r="G1239" s="104">
        <v>0</v>
      </c>
      <c r="IL1239" s="50"/>
      <c r="IM1239" s="50"/>
      <c r="IN1239" s="50"/>
      <c r="IO1239" s="50"/>
      <c r="IP1239" s="50"/>
    </row>
    <row r="1240" s="83" customFormat="1" ht="15" customHeight="1" spans="1:250">
      <c r="A1240" s="105">
        <v>2210104</v>
      </c>
      <c r="B1240" s="107" t="s">
        <v>1016</v>
      </c>
      <c r="C1240" s="111"/>
      <c r="D1240" s="101">
        <v>0</v>
      </c>
      <c r="E1240" s="102">
        <f t="shared" si="51"/>
        <v>0</v>
      </c>
      <c r="F1240" s="103">
        <f t="shared" si="50"/>
        <v>0</v>
      </c>
      <c r="G1240" s="104">
        <v>0</v>
      </c>
      <c r="IL1240" s="50"/>
      <c r="IM1240" s="50"/>
      <c r="IN1240" s="50"/>
      <c r="IO1240" s="50"/>
      <c r="IP1240" s="50"/>
    </row>
    <row r="1241" s="83" customFormat="1" ht="15" customHeight="1" spans="1:250">
      <c r="A1241" s="105">
        <v>2210105</v>
      </c>
      <c r="B1241" s="107" t="s">
        <v>1017</v>
      </c>
      <c r="C1241" s="111">
        <v>55</v>
      </c>
      <c r="D1241" s="101">
        <v>65</v>
      </c>
      <c r="E1241" s="102">
        <f t="shared" si="51"/>
        <v>10</v>
      </c>
      <c r="F1241" s="103">
        <f t="shared" si="50"/>
        <v>18.1818181818182</v>
      </c>
      <c r="G1241" s="104">
        <v>293</v>
      </c>
      <c r="IL1241" s="50"/>
      <c r="IM1241" s="50"/>
      <c r="IN1241" s="50"/>
      <c r="IO1241" s="50"/>
      <c r="IP1241" s="50"/>
    </row>
    <row r="1242" s="83" customFormat="1" ht="15" customHeight="1" spans="1:250">
      <c r="A1242" s="105">
        <v>2210106</v>
      </c>
      <c r="B1242" s="107" t="s">
        <v>1018</v>
      </c>
      <c r="C1242" s="111"/>
      <c r="D1242" s="101">
        <v>0</v>
      </c>
      <c r="E1242" s="102">
        <f t="shared" si="51"/>
        <v>0</v>
      </c>
      <c r="F1242" s="103">
        <f t="shared" si="50"/>
        <v>0</v>
      </c>
      <c r="G1242" s="104">
        <v>0</v>
      </c>
      <c r="IL1242" s="50"/>
      <c r="IM1242" s="50"/>
      <c r="IN1242" s="50"/>
      <c r="IO1242" s="50"/>
      <c r="IP1242" s="50"/>
    </row>
    <row r="1243" s="83" customFormat="1" ht="15" customHeight="1" spans="1:250">
      <c r="A1243" s="105">
        <v>2210107</v>
      </c>
      <c r="B1243" s="107" t="s">
        <v>1019</v>
      </c>
      <c r="C1243" s="111"/>
      <c r="D1243" s="101">
        <v>0</v>
      </c>
      <c r="E1243" s="102">
        <f t="shared" si="51"/>
        <v>0</v>
      </c>
      <c r="F1243" s="103">
        <f t="shared" si="50"/>
        <v>0</v>
      </c>
      <c r="G1243" s="104">
        <v>0</v>
      </c>
      <c r="IL1243" s="50"/>
      <c r="IM1243" s="50"/>
      <c r="IN1243" s="50"/>
      <c r="IO1243" s="50"/>
      <c r="IP1243" s="50"/>
    </row>
    <row r="1244" s="83" customFormat="1" ht="15" customHeight="1" spans="1:250">
      <c r="A1244" s="105">
        <v>2210199</v>
      </c>
      <c r="B1244" s="107" t="s">
        <v>1020</v>
      </c>
      <c r="C1244" s="111"/>
      <c r="D1244" s="101">
        <v>0</v>
      </c>
      <c r="E1244" s="102">
        <f t="shared" si="51"/>
        <v>0</v>
      </c>
      <c r="F1244" s="103">
        <f t="shared" si="50"/>
        <v>0</v>
      </c>
      <c r="G1244" s="104">
        <v>0</v>
      </c>
      <c r="IL1244" s="50"/>
      <c r="IM1244" s="50"/>
      <c r="IN1244" s="50"/>
      <c r="IO1244" s="50"/>
      <c r="IP1244" s="50"/>
    </row>
    <row r="1245" s="83" customFormat="1" ht="15" customHeight="1" spans="1:250">
      <c r="A1245" s="105">
        <v>22102</v>
      </c>
      <c r="B1245" s="106" t="s">
        <v>1021</v>
      </c>
      <c r="C1245" s="110">
        <f>SUM(C1246:C1248)</f>
        <v>3283</v>
      </c>
      <c r="D1245" s="101">
        <v>3265</v>
      </c>
      <c r="E1245" s="102">
        <f t="shared" si="51"/>
        <v>-18</v>
      </c>
      <c r="F1245" s="103">
        <f t="shared" si="50"/>
        <v>-0.548279013097776</v>
      </c>
      <c r="G1245" s="104">
        <v>3265</v>
      </c>
      <c r="IL1245" s="50"/>
      <c r="IM1245" s="50"/>
      <c r="IN1245" s="50"/>
      <c r="IO1245" s="50"/>
      <c r="IP1245" s="50"/>
    </row>
    <row r="1246" s="83" customFormat="1" ht="15" customHeight="1" spans="1:250">
      <c r="A1246" s="105">
        <v>2210201</v>
      </c>
      <c r="B1246" s="107" t="s">
        <v>1022</v>
      </c>
      <c r="C1246" s="111">
        <v>3283</v>
      </c>
      <c r="D1246" s="101">
        <v>3265</v>
      </c>
      <c r="E1246" s="102">
        <f t="shared" si="51"/>
        <v>-18</v>
      </c>
      <c r="F1246" s="103">
        <f t="shared" si="50"/>
        <v>-0.548279013097776</v>
      </c>
      <c r="G1246" s="104">
        <v>3265</v>
      </c>
      <c r="IL1246" s="50"/>
      <c r="IM1246" s="50"/>
      <c r="IN1246" s="50"/>
      <c r="IO1246" s="50"/>
      <c r="IP1246" s="50"/>
    </row>
    <row r="1247" s="83" customFormat="1" ht="15" customHeight="1" spans="1:250">
      <c r="A1247" s="105">
        <v>2210202</v>
      </c>
      <c r="B1247" s="107" t="s">
        <v>1023</v>
      </c>
      <c r="C1247" s="111"/>
      <c r="D1247" s="101">
        <v>0</v>
      </c>
      <c r="E1247" s="102">
        <f t="shared" si="51"/>
        <v>0</v>
      </c>
      <c r="F1247" s="103">
        <f t="shared" si="50"/>
        <v>0</v>
      </c>
      <c r="G1247" s="104">
        <v>0</v>
      </c>
      <c r="IL1247" s="50"/>
      <c r="IM1247" s="50"/>
      <c r="IN1247" s="50"/>
      <c r="IO1247" s="50"/>
      <c r="IP1247" s="50"/>
    </row>
    <row r="1248" s="83" customFormat="1" ht="15" customHeight="1" spans="1:250">
      <c r="A1248" s="105">
        <v>2210203</v>
      </c>
      <c r="B1248" s="107" t="s">
        <v>1024</v>
      </c>
      <c r="C1248" s="111"/>
      <c r="D1248" s="101">
        <v>0</v>
      </c>
      <c r="E1248" s="102">
        <f t="shared" si="51"/>
        <v>0</v>
      </c>
      <c r="F1248" s="103">
        <f t="shared" si="50"/>
        <v>0</v>
      </c>
      <c r="G1248" s="104">
        <v>0</v>
      </c>
      <c r="IL1248" s="50"/>
      <c r="IM1248" s="50"/>
      <c r="IN1248" s="50"/>
      <c r="IO1248" s="50"/>
      <c r="IP1248" s="50"/>
    </row>
    <row r="1249" s="83" customFormat="1" ht="15" customHeight="1" spans="1:250">
      <c r="A1249" s="105">
        <v>22103</v>
      </c>
      <c r="B1249" s="106" t="s">
        <v>1025</v>
      </c>
      <c r="C1249" s="110">
        <f>SUM(C1250:C1252)</f>
        <v>0</v>
      </c>
      <c r="D1249" s="101">
        <v>132</v>
      </c>
      <c r="E1249" s="102">
        <f t="shared" si="51"/>
        <v>132</v>
      </c>
      <c r="F1249" s="103">
        <f t="shared" si="50"/>
        <v>0</v>
      </c>
      <c r="G1249" s="104">
        <v>132</v>
      </c>
      <c r="IL1249" s="50"/>
      <c r="IM1249" s="50"/>
      <c r="IN1249" s="50"/>
      <c r="IO1249" s="50"/>
      <c r="IP1249" s="50"/>
    </row>
    <row r="1250" s="83" customFormat="1" ht="15" customHeight="1" spans="1:250">
      <c r="A1250" s="105">
        <v>2210301</v>
      </c>
      <c r="B1250" s="107" t="s">
        <v>1026</v>
      </c>
      <c r="C1250" s="111"/>
      <c r="D1250" s="101">
        <v>0</v>
      </c>
      <c r="E1250" s="102">
        <f t="shared" si="51"/>
        <v>0</v>
      </c>
      <c r="F1250" s="103">
        <f t="shared" si="50"/>
        <v>0</v>
      </c>
      <c r="G1250" s="104">
        <v>0</v>
      </c>
      <c r="IL1250" s="50"/>
      <c r="IM1250" s="50"/>
      <c r="IN1250" s="50"/>
      <c r="IO1250" s="50"/>
      <c r="IP1250" s="50"/>
    </row>
    <row r="1251" s="83" customFormat="1" ht="15" customHeight="1" spans="1:250">
      <c r="A1251" s="105">
        <v>2210302</v>
      </c>
      <c r="B1251" s="107" t="s">
        <v>1027</v>
      </c>
      <c r="C1251" s="111"/>
      <c r="D1251" s="101">
        <v>132</v>
      </c>
      <c r="E1251" s="102">
        <f t="shared" si="51"/>
        <v>132</v>
      </c>
      <c r="F1251" s="103">
        <f t="shared" si="50"/>
        <v>0</v>
      </c>
      <c r="G1251" s="104">
        <v>132</v>
      </c>
      <c r="IL1251" s="50"/>
      <c r="IM1251" s="50"/>
      <c r="IN1251" s="50"/>
      <c r="IO1251" s="50"/>
      <c r="IP1251" s="50"/>
    </row>
    <row r="1252" s="83" customFormat="1" ht="15" customHeight="1" spans="1:250">
      <c r="A1252" s="105">
        <v>2210399</v>
      </c>
      <c r="B1252" s="107" t="s">
        <v>1028</v>
      </c>
      <c r="C1252" s="111"/>
      <c r="D1252" s="101">
        <v>0</v>
      </c>
      <c r="E1252" s="102">
        <f t="shared" si="51"/>
        <v>0</v>
      </c>
      <c r="F1252" s="103">
        <f t="shared" si="50"/>
        <v>0</v>
      </c>
      <c r="G1252" s="104">
        <v>0</v>
      </c>
      <c r="IL1252" s="50"/>
      <c r="IM1252" s="50"/>
      <c r="IN1252" s="50"/>
      <c r="IO1252" s="50"/>
      <c r="IP1252" s="50"/>
    </row>
    <row r="1253" s="83" customFormat="1" ht="15" customHeight="1" spans="1:250">
      <c r="A1253" s="105">
        <v>222</v>
      </c>
      <c r="B1253" s="106" t="s">
        <v>1029</v>
      </c>
      <c r="C1253" s="110">
        <f>C1254+C1269+C1283+C1288+C1294</f>
        <v>204</v>
      </c>
      <c r="D1253" s="101">
        <v>187</v>
      </c>
      <c r="E1253" s="102">
        <f t="shared" si="51"/>
        <v>-17</v>
      </c>
      <c r="F1253" s="103">
        <f t="shared" si="50"/>
        <v>-8.33333333333333</v>
      </c>
      <c r="G1253" s="104">
        <v>187</v>
      </c>
      <c r="IL1253" s="50"/>
      <c r="IM1253" s="50"/>
      <c r="IN1253" s="50"/>
      <c r="IO1253" s="50"/>
      <c r="IP1253" s="50"/>
    </row>
    <row r="1254" s="83" customFormat="1" ht="15" customHeight="1" spans="1:250">
      <c r="A1254" s="105">
        <v>22201</v>
      </c>
      <c r="B1254" s="106" t="s">
        <v>1030</v>
      </c>
      <c r="C1254" s="110">
        <f>SUM(C1255:C1268)</f>
        <v>204</v>
      </c>
      <c r="D1254" s="101">
        <v>187</v>
      </c>
      <c r="E1254" s="102">
        <f t="shared" si="51"/>
        <v>-17</v>
      </c>
      <c r="F1254" s="103">
        <f t="shared" si="50"/>
        <v>-8.33333333333333</v>
      </c>
      <c r="G1254" s="104">
        <v>187</v>
      </c>
      <c r="IL1254" s="50"/>
      <c r="IM1254" s="50"/>
      <c r="IN1254" s="50"/>
      <c r="IO1254" s="50"/>
      <c r="IP1254" s="50"/>
    </row>
    <row r="1255" s="83" customFormat="1" ht="15" customHeight="1" spans="1:250">
      <c r="A1255" s="105">
        <v>2220101</v>
      </c>
      <c r="B1255" s="107" t="s">
        <v>63</v>
      </c>
      <c r="C1255" s="111">
        <v>71</v>
      </c>
      <c r="D1255" s="101">
        <v>70</v>
      </c>
      <c r="E1255" s="102">
        <f t="shared" si="51"/>
        <v>-1</v>
      </c>
      <c r="F1255" s="103">
        <f t="shared" si="50"/>
        <v>-1.40845070422535</v>
      </c>
      <c r="G1255" s="104">
        <v>70</v>
      </c>
      <c r="IL1255" s="50"/>
      <c r="IM1255" s="50"/>
      <c r="IN1255" s="50"/>
      <c r="IO1255" s="50"/>
      <c r="IP1255" s="50"/>
    </row>
    <row r="1256" s="83" customFormat="1" ht="15" customHeight="1" spans="1:250">
      <c r="A1256" s="105">
        <v>2220102</v>
      </c>
      <c r="B1256" s="107" t="s">
        <v>64</v>
      </c>
      <c r="C1256" s="111">
        <v>16</v>
      </c>
      <c r="D1256" s="101">
        <v>0</v>
      </c>
      <c r="E1256" s="102">
        <f t="shared" si="51"/>
        <v>-16</v>
      </c>
      <c r="F1256" s="103">
        <f t="shared" si="50"/>
        <v>-100</v>
      </c>
      <c r="G1256" s="104">
        <v>0</v>
      </c>
      <c r="IL1256" s="50"/>
      <c r="IM1256" s="50"/>
      <c r="IN1256" s="50"/>
      <c r="IO1256" s="50"/>
      <c r="IP1256" s="50"/>
    </row>
    <row r="1257" s="83" customFormat="1" ht="15" customHeight="1" spans="1:250">
      <c r="A1257" s="105">
        <v>2220103</v>
      </c>
      <c r="B1257" s="107" t="s">
        <v>65</v>
      </c>
      <c r="C1257" s="111"/>
      <c r="D1257" s="101">
        <v>0</v>
      </c>
      <c r="E1257" s="102">
        <f t="shared" si="51"/>
        <v>0</v>
      </c>
      <c r="F1257" s="103">
        <f t="shared" si="50"/>
        <v>0</v>
      </c>
      <c r="G1257" s="104">
        <v>0</v>
      </c>
      <c r="IL1257" s="50"/>
      <c r="IM1257" s="50"/>
      <c r="IN1257" s="50"/>
      <c r="IO1257" s="50"/>
      <c r="IP1257" s="50"/>
    </row>
    <row r="1258" s="83" customFormat="1" ht="15" customHeight="1" spans="1:250">
      <c r="A1258" s="105">
        <v>2220104</v>
      </c>
      <c r="B1258" s="107" t="s">
        <v>1031</v>
      </c>
      <c r="C1258" s="111"/>
      <c r="D1258" s="101">
        <v>0</v>
      </c>
      <c r="E1258" s="102">
        <f t="shared" si="51"/>
        <v>0</v>
      </c>
      <c r="F1258" s="103">
        <f t="shared" si="50"/>
        <v>0</v>
      </c>
      <c r="G1258" s="104">
        <v>0</v>
      </c>
      <c r="IL1258" s="50"/>
      <c r="IM1258" s="50"/>
      <c r="IN1258" s="50"/>
      <c r="IO1258" s="50"/>
      <c r="IP1258" s="50"/>
    </row>
    <row r="1259" s="83" customFormat="1" ht="15" customHeight="1" spans="1:250">
      <c r="A1259" s="105">
        <v>2220105</v>
      </c>
      <c r="B1259" s="107" t="s">
        <v>1032</v>
      </c>
      <c r="C1259" s="111"/>
      <c r="D1259" s="101">
        <v>0</v>
      </c>
      <c r="E1259" s="102">
        <f t="shared" si="51"/>
        <v>0</v>
      </c>
      <c r="F1259" s="103">
        <f t="shared" si="50"/>
        <v>0</v>
      </c>
      <c r="G1259" s="104">
        <v>0</v>
      </c>
      <c r="IL1259" s="50"/>
      <c r="IM1259" s="50"/>
      <c r="IN1259" s="50"/>
      <c r="IO1259" s="50"/>
      <c r="IP1259" s="50"/>
    </row>
    <row r="1260" s="83" customFormat="1" ht="15" customHeight="1" spans="1:250">
      <c r="A1260" s="105">
        <v>2220106</v>
      </c>
      <c r="B1260" s="107" t="s">
        <v>1033</v>
      </c>
      <c r="C1260" s="111"/>
      <c r="D1260" s="101">
        <v>0</v>
      </c>
      <c r="E1260" s="102">
        <f t="shared" si="51"/>
        <v>0</v>
      </c>
      <c r="F1260" s="103">
        <f t="shared" si="50"/>
        <v>0</v>
      </c>
      <c r="G1260" s="104">
        <v>0</v>
      </c>
      <c r="IL1260" s="50"/>
      <c r="IM1260" s="50"/>
      <c r="IN1260" s="50"/>
      <c r="IO1260" s="50"/>
      <c r="IP1260" s="50"/>
    </row>
    <row r="1261" s="83" customFormat="1" ht="15" customHeight="1" spans="1:250">
      <c r="A1261" s="105">
        <v>2220107</v>
      </c>
      <c r="B1261" s="107" t="s">
        <v>1034</v>
      </c>
      <c r="C1261" s="111"/>
      <c r="D1261" s="101">
        <v>0</v>
      </c>
      <c r="E1261" s="102">
        <f t="shared" si="51"/>
        <v>0</v>
      </c>
      <c r="F1261" s="103">
        <f t="shared" si="50"/>
        <v>0</v>
      </c>
      <c r="G1261" s="104">
        <v>0</v>
      </c>
      <c r="IL1261" s="50"/>
      <c r="IM1261" s="50"/>
      <c r="IN1261" s="50"/>
      <c r="IO1261" s="50"/>
      <c r="IP1261" s="50"/>
    </row>
    <row r="1262" s="83" customFormat="1" ht="15" customHeight="1" spans="1:250">
      <c r="A1262" s="105">
        <v>2220112</v>
      </c>
      <c r="B1262" s="107" t="s">
        <v>1035</v>
      </c>
      <c r="C1262" s="111">
        <v>117</v>
      </c>
      <c r="D1262" s="101">
        <v>83</v>
      </c>
      <c r="E1262" s="102">
        <f t="shared" si="51"/>
        <v>-34</v>
      </c>
      <c r="F1262" s="103">
        <f t="shared" si="50"/>
        <v>-29.0598290598291</v>
      </c>
      <c r="G1262" s="104">
        <v>83</v>
      </c>
      <c r="IL1262" s="50"/>
      <c r="IM1262" s="50"/>
      <c r="IN1262" s="50"/>
      <c r="IO1262" s="50"/>
      <c r="IP1262" s="50"/>
    </row>
    <row r="1263" s="83" customFormat="1" ht="15" customHeight="1" spans="1:250">
      <c r="A1263" s="105">
        <v>2220113</v>
      </c>
      <c r="B1263" s="107" t="s">
        <v>1036</v>
      </c>
      <c r="C1263" s="111"/>
      <c r="D1263" s="101">
        <v>0</v>
      </c>
      <c r="E1263" s="102">
        <f t="shared" si="51"/>
        <v>0</v>
      </c>
      <c r="F1263" s="103">
        <f t="shared" si="50"/>
        <v>0</v>
      </c>
      <c r="G1263" s="104">
        <v>0</v>
      </c>
      <c r="IL1263" s="50"/>
      <c r="IM1263" s="50"/>
      <c r="IN1263" s="50"/>
      <c r="IO1263" s="50"/>
      <c r="IP1263" s="50"/>
    </row>
    <row r="1264" s="83" customFormat="1" ht="15" customHeight="1" spans="1:250">
      <c r="A1264" s="105">
        <v>2220114</v>
      </c>
      <c r="B1264" s="107" t="s">
        <v>1037</v>
      </c>
      <c r="C1264" s="111"/>
      <c r="D1264" s="101">
        <v>0</v>
      </c>
      <c r="E1264" s="102">
        <f t="shared" si="51"/>
        <v>0</v>
      </c>
      <c r="F1264" s="103">
        <f t="shared" si="50"/>
        <v>0</v>
      </c>
      <c r="G1264" s="104">
        <v>0</v>
      </c>
      <c r="IL1264" s="50"/>
      <c r="IM1264" s="50"/>
      <c r="IN1264" s="50"/>
      <c r="IO1264" s="50"/>
      <c r="IP1264" s="50"/>
    </row>
    <row r="1265" s="83" customFormat="1" ht="15" customHeight="1" spans="1:250">
      <c r="A1265" s="105">
        <v>2220115</v>
      </c>
      <c r="B1265" s="107" t="s">
        <v>1038</v>
      </c>
      <c r="C1265" s="111"/>
      <c r="D1265" s="101">
        <v>34</v>
      </c>
      <c r="E1265" s="102">
        <f t="shared" si="51"/>
        <v>34</v>
      </c>
      <c r="F1265" s="103">
        <f t="shared" si="50"/>
        <v>0</v>
      </c>
      <c r="G1265" s="104">
        <v>34</v>
      </c>
      <c r="IL1265" s="50"/>
      <c r="IM1265" s="50"/>
      <c r="IN1265" s="50"/>
      <c r="IO1265" s="50"/>
      <c r="IP1265" s="50"/>
    </row>
    <row r="1266" s="83" customFormat="1" ht="15" customHeight="1" spans="1:250">
      <c r="A1266" s="105">
        <v>2220118</v>
      </c>
      <c r="B1266" s="107" t="s">
        <v>1039</v>
      </c>
      <c r="C1266" s="111"/>
      <c r="D1266" s="101">
        <v>0</v>
      </c>
      <c r="E1266" s="102">
        <f t="shared" si="51"/>
        <v>0</v>
      </c>
      <c r="F1266" s="103">
        <f t="shared" si="50"/>
        <v>0</v>
      </c>
      <c r="G1266" s="104">
        <v>0</v>
      </c>
      <c r="IL1266" s="50"/>
      <c r="IM1266" s="50"/>
      <c r="IN1266" s="50"/>
      <c r="IO1266" s="50"/>
      <c r="IP1266" s="50"/>
    </row>
    <row r="1267" s="83" customFormat="1" ht="15" customHeight="1" spans="1:250">
      <c r="A1267" s="105">
        <v>2220150</v>
      </c>
      <c r="B1267" s="107" t="s">
        <v>72</v>
      </c>
      <c r="C1267" s="111"/>
      <c r="D1267" s="101">
        <v>0</v>
      </c>
      <c r="E1267" s="102">
        <f t="shared" si="51"/>
        <v>0</v>
      </c>
      <c r="F1267" s="103">
        <f t="shared" si="50"/>
        <v>0</v>
      </c>
      <c r="G1267" s="104">
        <v>0</v>
      </c>
      <c r="IL1267" s="50"/>
      <c r="IM1267" s="50"/>
      <c r="IN1267" s="50"/>
      <c r="IO1267" s="50"/>
      <c r="IP1267" s="50"/>
    </row>
    <row r="1268" s="83" customFormat="1" ht="15" customHeight="1" spans="1:250">
      <c r="A1268" s="105">
        <v>2220199</v>
      </c>
      <c r="B1268" s="107" t="s">
        <v>1040</v>
      </c>
      <c r="C1268" s="111"/>
      <c r="D1268" s="101">
        <v>0</v>
      </c>
      <c r="E1268" s="102">
        <f t="shared" si="51"/>
        <v>0</v>
      </c>
      <c r="F1268" s="103">
        <f t="shared" si="50"/>
        <v>0</v>
      </c>
      <c r="G1268" s="104">
        <v>0</v>
      </c>
      <c r="IL1268" s="50"/>
      <c r="IM1268" s="50"/>
      <c r="IN1268" s="50"/>
      <c r="IO1268" s="50"/>
      <c r="IP1268" s="50"/>
    </row>
    <row r="1269" s="83" customFormat="1" ht="15" customHeight="1" spans="1:250">
      <c r="A1269" s="105">
        <v>22202</v>
      </c>
      <c r="B1269" s="106" t="s">
        <v>1041</v>
      </c>
      <c r="C1269" s="110">
        <f>SUM(C1270:C1282)</f>
        <v>0</v>
      </c>
      <c r="D1269" s="101">
        <v>0</v>
      </c>
      <c r="E1269" s="102">
        <f t="shared" si="51"/>
        <v>0</v>
      </c>
      <c r="F1269" s="103">
        <f t="shared" si="50"/>
        <v>0</v>
      </c>
      <c r="G1269" s="104">
        <v>0</v>
      </c>
      <c r="IL1269" s="50"/>
      <c r="IM1269" s="50"/>
      <c r="IN1269" s="50"/>
      <c r="IO1269" s="50"/>
      <c r="IP1269" s="50"/>
    </row>
    <row r="1270" s="83" customFormat="1" ht="15" customHeight="1" spans="1:250">
      <c r="A1270" s="105">
        <v>2220201</v>
      </c>
      <c r="B1270" s="107" t="s">
        <v>63</v>
      </c>
      <c r="C1270" s="111"/>
      <c r="D1270" s="101">
        <v>0</v>
      </c>
      <c r="E1270" s="102">
        <f t="shared" si="51"/>
        <v>0</v>
      </c>
      <c r="F1270" s="103">
        <f t="shared" si="50"/>
        <v>0</v>
      </c>
      <c r="G1270" s="104">
        <v>0</v>
      </c>
      <c r="IL1270" s="50"/>
      <c r="IM1270" s="50"/>
      <c r="IN1270" s="50"/>
      <c r="IO1270" s="50"/>
      <c r="IP1270" s="50"/>
    </row>
    <row r="1271" s="83" customFormat="1" ht="15" customHeight="1" spans="1:250">
      <c r="A1271" s="105">
        <v>2220202</v>
      </c>
      <c r="B1271" s="107" t="s">
        <v>64</v>
      </c>
      <c r="C1271" s="111"/>
      <c r="D1271" s="101">
        <v>0</v>
      </c>
      <c r="E1271" s="102">
        <f t="shared" si="51"/>
        <v>0</v>
      </c>
      <c r="F1271" s="103">
        <f t="shared" si="50"/>
        <v>0</v>
      </c>
      <c r="G1271" s="104">
        <v>0</v>
      </c>
      <c r="IL1271" s="50"/>
      <c r="IM1271" s="50"/>
      <c r="IN1271" s="50"/>
      <c r="IO1271" s="50"/>
      <c r="IP1271" s="50"/>
    </row>
    <row r="1272" s="83" customFormat="1" ht="15" customHeight="1" spans="1:250">
      <c r="A1272" s="105">
        <v>2220203</v>
      </c>
      <c r="B1272" s="107" t="s">
        <v>65</v>
      </c>
      <c r="C1272" s="111"/>
      <c r="D1272" s="101">
        <v>0</v>
      </c>
      <c r="E1272" s="102">
        <f t="shared" si="51"/>
        <v>0</v>
      </c>
      <c r="F1272" s="103">
        <f t="shared" si="50"/>
        <v>0</v>
      </c>
      <c r="G1272" s="104">
        <v>0</v>
      </c>
      <c r="IL1272" s="50"/>
      <c r="IM1272" s="50"/>
      <c r="IN1272" s="50"/>
      <c r="IO1272" s="50"/>
      <c r="IP1272" s="50"/>
    </row>
    <row r="1273" s="83" customFormat="1" ht="15" customHeight="1" spans="1:250">
      <c r="A1273" s="105">
        <v>2220204</v>
      </c>
      <c r="B1273" s="107" t="s">
        <v>1042</v>
      </c>
      <c r="C1273" s="111"/>
      <c r="D1273" s="101">
        <v>0</v>
      </c>
      <c r="E1273" s="102">
        <f t="shared" si="51"/>
        <v>0</v>
      </c>
      <c r="F1273" s="103">
        <f t="shared" si="50"/>
        <v>0</v>
      </c>
      <c r="G1273" s="104">
        <v>0</v>
      </c>
      <c r="IL1273" s="50"/>
      <c r="IM1273" s="50"/>
      <c r="IN1273" s="50"/>
      <c r="IO1273" s="50"/>
      <c r="IP1273" s="50"/>
    </row>
    <row r="1274" s="83" customFormat="1" ht="15" customHeight="1" spans="1:250">
      <c r="A1274" s="105">
        <v>2220205</v>
      </c>
      <c r="B1274" s="107" t="s">
        <v>1043</v>
      </c>
      <c r="C1274" s="111"/>
      <c r="D1274" s="101">
        <v>0</v>
      </c>
      <c r="E1274" s="102">
        <f t="shared" si="51"/>
        <v>0</v>
      </c>
      <c r="F1274" s="103">
        <f t="shared" si="50"/>
        <v>0</v>
      </c>
      <c r="G1274" s="104">
        <v>0</v>
      </c>
      <c r="IL1274" s="50"/>
      <c r="IM1274" s="50"/>
      <c r="IN1274" s="50"/>
      <c r="IO1274" s="50"/>
      <c r="IP1274" s="50"/>
    </row>
    <row r="1275" s="83" customFormat="1" ht="15" customHeight="1" spans="1:250">
      <c r="A1275" s="105">
        <v>2220206</v>
      </c>
      <c r="B1275" s="107" t="s">
        <v>1044</v>
      </c>
      <c r="C1275" s="111"/>
      <c r="D1275" s="101">
        <v>0</v>
      </c>
      <c r="E1275" s="102">
        <f t="shared" si="51"/>
        <v>0</v>
      </c>
      <c r="F1275" s="103">
        <f t="shared" si="50"/>
        <v>0</v>
      </c>
      <c r="G1275" s="104">
        <v>0</v>
      </c>
      <c r="IL1275" s="50"/>
      <c r="IM1275" s="50"/>
      <c r="IN1275" s="50"/>
      <c r="IO1275" s="50"/>
      <c r="IP1275" s="50"/>
    </row>
    <row r="1276" s="83" customFormat="1" ht="15" customHeight="1" spans="1:250">
      <c r="A1276" s="105">
        <v>2220207</v>
      </c>
      <c r="B1276" s="107" t="s">
        <v>1045</v>
      </c>
      <c r="C1276" s="111"/>
      <c r="D1276" s="101">
        <v>0</v>
      </c>
      <c r="E1276" s="102">
        <f t="shared" si="51"/>
        <v>0</v>
      </c>
      <c r="F1276" s="103">
        <f t="shared" si="50"/>
        <v>0</v>
      </c>
      <c r="G1276" s="104">
        <v>0</v>
      </c>
      <c r="IL1276" s="50"/>
      <c r="IM1276" s="50"/>
      <c r="IN1276" s="50"/>
      <c r="IO1276" s="50"/>
      <c r="IP1276" s="50"/>
    </row>
    <row r="1277" s="83" customFormat="1" ht="15" customHeight="1" spans="1:250">
      <c r="A1277" s="105">
        <v>2220209</v>
      </c>
      <c r="B1277" s="107" t="s">
        <v>1046</v>
      </c>
      <c r="C1277" s="111"/>
      <c r="D1277" s="101">
        <v>0</v>
      </c>
      <c r="E1277" s="102">
        <f t="shared" si="51"/>
        <v>0</v>
      </c>
      <c r="F1277" s="103">
        <f t="shared" si="50"/>
        <v>0</v>
      </c>
      <c r="G1277" s="104">
        <v>0</v>
      </c>
      <c r="IL1277" s="50"/>
      <c r="IM1277" s="50"/>
      <c r="IN1277" s="50"/>
      <c r="IO1277" s="50"/>
      <c r="IP1277" s="50"/>
    </row>
    <row r="1278" s="83" customFormat="1" ht="15" customHeight="1" spans="1:250">
      <c r="A1278" s="105">
        <v>2220210</v>
      </c>
      <c r="B1278" s="107" t="s">
        <v>1047</v>
      </c>
      <c r="C1278" s="111"/>
      <c r="D1278" s="101">
        <v>0</v>
      </c>
      <c r="E1278" s="102">
        <f t="shared" si="51"/>
        <v>0</v>
      </c>
      <c r="F1278" s="103">
        <f t="shared" si="50"/>
        <v>0</v>
      </c>
      <c r="G1278" s="104">
        <v>0</v>
      </c>
      <c r="IL1278" s="50"/>
      <c r="IM1278" s="50"/>
      <c r="IN1278" s="50"/>
      <c r="IO1278" s="50"/>
      <c r="IP1278" s="50"/>
    </row>
    <row r="1279" s="83" customFormat="1" ht="15" customHeight="1" spans="1:250">
      <c r="A1279" s="105">
        <v>2220211</v>
      </c>
      <c r="B1279" s="107" t="s">
        <v>1048</v>
      </c>
      <c r="C1279" s="111"/>
      <c r="D1279" s="101">
        <v>0</v>
      </c>
      <c r="E1279" s="102">
        <f t="shared" si="51"/>
        <v>0</v>
      </c>
      <c r="F1279" s="103">
        <f t="shared" si="50"/>
        <v>0</v>
      </c>
      <c r="G1279" s="104">
        <v>0</v>
      </c>
      <c r="IL1279" s="50"/>
      <c r="IM1279" s="50"/>
      <c r="IN1279" s="50"/>
      <c r="IO1279" s="50"/>
      <c r="IP1279" s="50"/>
    </row>
    <row r="1280" s="83" customFormat="1" ht="15" customHeight="1" spans="1:250">
      <c r="A1280" s="105">
        <v>2220212</v>
      </c>
      <c r="B1280" s="107" t="s">
        <v>1049</v>
      </c>
      <c r="C1280" s="111"/>
      <c r="D1280" s="101">
        <v>0</v>
      </c>
      <c r="E1280" s="102">
        <f t="shared" si="51"/>
        <v>0</v>
      </c>
      <c r="F1280" s="103">
        <f t="shared" ref="F1280:F1343" si="52">IF(C1280=0,,E1280/C1280*100)</f>
        <v>0</v>
      </c>
      <c r="G1280" s="104">
        <v>0</v>
      </c>
      <c r="IL1280" s="50"/>
      <c r="IM1280" s="50"/>
      <c r="IN1280" s="50"/>
      <c r="IO1280" s="50"/>
      <c r="IP1280" s="50"/>
    </row>
    <row r="1281" s="83" customFormat="1" ht="15" customHeight="1" spans="1:250">
      <c r="A1281" s="105">
        <v>2220250</v>
      </c>
      <c r="B1281" s="107" t="s">
        <v>72</v>
      </c>
      <c r="C1281" s="111"/>
      <c r="D1281" s="101">
        <v>0</v>
      </c>
      <c r="E1281" s="102">
        <f t="shared" si="51"/>
        <v>0</v>
      </c>
      <c r="F1281" s="103">
        <f t="shared" si="52"/>
        <v>0</v>
      </c>
      <c r="G1281" s="104">
        <v>0</v>
      </c>
      <c r="IL1281" s="50"/>
      <c r="IM1281" s="50"/>
      <c r="IN1281" s="50"/>
      <c r="IO1281" s="50"/>
      <c r="IP1281" s="50"/>
    </row>
    <row r="1282" s="83" customFormat="1" ht="15" customHeight="1" spans="1:250">
      <c r="A1282" s="105">
        <v>2220299</v>
      </c>
      <c r="B1282" s="107" t="s">
        <v>1050</v>
      </c>
      <c r="C1282" s="111"/>
      <c r="D1282" s="101">
        <v>0</v>
      </c>
      <c r="E1282" s="102">
        <f t="shared" si="51"/>
        <v>0</v>
      </c>
      <c r="F1282" s="103">
        <f t="shared" si="52"/>
        <v>0</v>
      </c>
      <c r="G1282" s="104">
        <v>0</v>
      </c>
      <c r="IL1282" s="50"/>
      <c r="IM1282" s="50"/>
      <c r="IN1282" s="50"/>
      <c r="IO1282" s="50"/>
      <c r="IP1282" s="50"/>
    </row>
    <row r="1283" s="83" customFormat="1" ht="15" customHeight="1" spans="1:250">
      <c r="A1283" s="105">
        <v>22203</v>
      </c>
      <c r="B1283" s="106" t="s">
        <v>1051</v>
      </c>
      <c r="C1283" s="110">
        <f>SUM(C1284:C1287)</f>
        <v>0</v>
      </c>
      <c r="D1283" s="101">
        <v>0</v>
      </c>
      <c r="E1283" s="102">
        <f t="shared" si="51"/>
        <v>0</v>
      </c>
      <c r="F1283" s="103">
        <f t="shared" si="52"/>
        <v>0</v>
      </c>
      <c r="G1283" s="104">
        <v>0</v>
      </c>
      <c r="IL1283" s="50"/>
      <c r="IM1283" s="50"/>
      <c r="IN1283" s="50"/>
      <c r="IO1283" s="50"/>
      <c r="IP1283" s="50"/>
    </row>
    <row r="1284" s="83" customFormat="1" ht="15" customHeight="1" spans="1:250">
      <c r="A1284" s="105">
        <v>2220301</v>
      </c>
      <c r="B1284" s="107" t="s">
        <v>1052</v>
      </c>
      <c r="C1284" s="111"/>
      <c r="D1284" s="101">
        <v>0</v>
      </c>
      <c r="E1284" s="102">
        <f t="shared" si="51"/>
        <v>0</v>
      </c>
      <c r="F1284" s="103">
        <f t="shared" si="52"/>
        <v>0</v>
      </c>
      <c r="G1284" s="104">
        <v>0</v>
      </c>
      <c r="IL1284" s="50"/>
      <c r="IM1284" s="50"/>
      <c r="IN1284" s="50"/>
      <c r="IO1284" s="50"/>
      <c r="IP1284" s="50"/>
    </row>
    <row r="1285" s="83" customFormat="1" ht="15" customHeight="1" spans="1:250">
      <c r="A1285" s="105">
        <v>2220303</v>
      </c>
      <c r="B1285" s="107" t="s">
        <v>1053</v>
      </c>
      <c r="C1285" s="111"/>
      <c r="D1285" s="101">
        <v>0</v>
      </c>
      <c r="E1285" s="102">
        <f t="shared" ref="E1285:E1348" si="53">D1285-C1285</f>
        <v>0</v>
      </c>
      <c r="F1285" s="103">
        <f t="shared" si="52"/>
        <v>0</v>
      </c>
      <c r="G1285" s="104">
        <v>0</v>
      </c>
      <c r="IL1285" s="50"/>
      <c r="IM1285" s="50"/>
      <c r="IN1285" s="50"/>
      <c r="IO1285" s="50"/>
      <c r="IP1285" s="50"/>
    </row>
    <row r="1286" s="83" customFormat="1" ht="15" customHeight="1" spans="1:250">
      <c r="A1286" s="105">
        <v>2220304</v>
      </c>
      <c r="B1286" s="107" t="s">
        <v>1054</v>
      </c>
      <c r="C1286" s="111"/>
      <c r="D1286" s="101">
        <v>0</v>
      </c>
      <c r="E1286" s="102">
        <f t="shared" si="53"/>
        <v>0</v>
      </c>
      <c r="F1286" s="103">
        <f t="shared" si="52"/>
        <v>0</v>
      </c>
      <c r="G1286" s="104">
        <v>0</v>
      </c>
      <c r="IL1286" s="50"/>
      <c r="IM1286" s="50"/>
      <c r="IN1286" s="50"/>
      <c r="IO1286" s="50"/>
      <c r="IP1286" s="50"/>
    </row>
    <row r="1287" s="83" customFormat="1" ht="15" customHeight="1" spans="1:250">
      <c r="A1287" s="105">
        <v>2220399</v>
      </c>
      <c r="B1287" s="107" t="s">
        <v>1055</v>
      </c>
      <c r="C1287" s="111"/>
      <c r="D1287" s="101">
        <v>0</v>
      </c>
      <c r="E1287" s="102">
        <f t="shared" si="53"/>
        <v>0</v>
      </c>
      <c r="F1287" s="103">
        <f t="shared" si="52"/>
        <v>0</v>
      </c>
      <c r="G1287" s="104">
        <v>0</v>
      </c>
      <c r="IL1287" s="50"/>
      <c r="IM1287" s="50"/>
      <c r="IN1287" s="50"/>
      <c r="IO1287" s="50"/>
      <c r="IP1287" s="50"/>
    </row>
    <row r="1288" s="83" customFormat="1" ht="15" customHeight="1" spans="1:250">
      <c r="A1288" s="105">
        <v>22204</v>
      </c>
      <c r="B1288" s="106" t="s">
        <v>1056</v>
      </c>
      <c r="C1288" s="110">
        <f>SUM(C1289:C1293)</f>
        <v>0</v>
      </c>
      <c r="D1288" s="101">
        <v>0</v>
      </c>
      <c r="E1288" s="102">
        <f t="shared" si="53"/>
        <v>0</v>
      </c>
      <c r="F1288" s="103">
        <f t="shared" si="52"/>
        <v>0</v>
      </c>
      <c r="G1288" s="104">
        <v>0</v>
      </c>
      <c r="IL1288" s="50"/>
      <c r="IM1288" s="50"/>
      <c r="IN1288" s="50"/>
      <c r="IO1288" s="50"/>
      <c r="IP1288" s="50"/>
    </row>
    <row r="1289" s="83" customFormat="1" ht="15" customHeight="1" spans="1:250">
      <c r="A1289" s="105">
        <v>2220401</v>
      </c>
      <c r="B1289" s="107" t="s">
        <v>1057</v>
      </c>
      <c r="C1289" s="111"/>
      <c r="D1289" s="101">
        <v>0</v>
      </c>
      <c r="E1289" s="102">
        <f t="shared" si="53"/>
        <v>0</v>
      </c>
      <c r="F1289" s="103">
        <f t="shared" si="52"/>
        <v>0</v>
      </c>
      <c r="G1289" s="104">
        <v>0</v>
      </c>
      <c r="IL1289" s="50"/>
      <c r="IM1289" s="50"/>
      <c r="IN1289" s="50"/>
      <c r="IO1289" s="50"/>
      <c r="IP1289" s="50"/>
    </row>
    <row r="1290" s="83" customFormat="1" ht="15" customHeight="1" spans="1:250">
      <c r="A1290" s="105">
        <v>2220402</v>
      </c>
      <c r="B1290" s="107" t="s">
        <v>1058</v>
      </c>
      <c r="C1290" s="111"/>
      <c r="D1290" s="101">
        <v>0</v>
      </c>
      <c r="E1290" s="102">
        <f t="shared" si="53"/>
        <v>0</v>
      </c>
      <c r="F1290" s="103">
        <f t="shared" si="52"/>
        <v>0</v>
      </c>
      <c r="G1290" s="104">
        <v>0</v>
      </c>
      <c r="IL1290" s="50"/>
      <c r="IM1290" s="50"/>
      <c r="IN1290" s="50"/>
      <c r="IO1290" s="50"/>
      <c r="IP1290" s="50"/>
    </row>
    <row r="1291" s="83" customFormat="1" ht="15" customHeight="1" spans="1:250">
      <c r="A1291" s="105">
        <v>2220403</v>
      </c>
      <c r="B1291" s="107" t="s">
        <v>1059</v>
      </c>
      <c r="C1291" s="111"/>
      <c r="D1291" s="101">
        <v>0</v>
      </c>
      <c r="E1291" s="102">
        <f t="shared" si="53"/>
        <v>0</v>
      </c>
      <c r="F1291" s="103">
        <f t="shared" si="52"/>
        <v>0</v>
      </c>
      <c r="G1291" s="104">
        <v>0</v>
      </c>
      <c r="IL1291" s="50"/>
      <c r="IM1291" s="50"/>
      <c r="IN1291" s="50"/>
      <c r="IO1291" s="50"/>
      <c r="IP1291" s="50"/>
    </row>
    <row r="1292" s="83" customFormat="1" ht="15" customHeight="1" spans="1:250">
      <c r="A1292" s="105">
        <v>2220404</v>
      </c>
      <c r="B1292" s="107" t="s">
        <v>1060</v>
      </c>
      <c r="C1292" s="111"/>
      <c r="D1292" s="101">
        <v>0</v>
      </c>
      <c r="E1292" s="102">
        <f t="shared" si="53"/>
        <v>0</v>
      </c>
      <c r="F1292" s="103">
        <f t="shared" si="52"/>
        <v>0</v>
      </c>
      <c r="G1292" s="104">
        <v>0</v>
      </c>
      <c r="IL1292" s="50"/>
      <c r="IM1292" s="50"/>
      <c r="IN1292" s="50"/>
      <c r="IO1292" s="50"/>
      <c r="IP1292" s="50"/>
    </row>
    <row r="1293" s="83" customFormat="1" ht="15" customHeight="1" spans="1:250">
      <c r="A1293" s="105">
        <v>2220499</v>
      </c>
      <c r="B1293" s="107" t="s">
        <v>1061</v>
      </c>
      <c r="C1293" s="111"/>
      <c r="D1293" s="101">
        <v>0</v>
      </c>
      <c r="E1293" s="102">
        <f t="shared" si="53"/>
        <v>0</v>
      </c>
      <c r="F1293" s="103">
        <f t="shared" si="52"/>
        <v>0</v>
      </c>
      <c r="G1293" s="104">
        <v>0</v>
      </c>
      <c r="IL1293" s="50"/>
      <c r="IM1293" s="50"/>
      <c r="IN1293" s="50"/>
      <c r="IO1293" s="50"/>
      <c r="IP1293" s="50"/>
    </row>
    <row r="1294" s="83" customFormat="1" ht="15" customHeight="1" spans="1:250">
      <c r="A1294" s="105">
        <v>22205</v>
      </c>
      <c r="B1294" s="106" t="s">
        <v>1062</v>
      </c>
      <c r="C1294" s="110">
        <f>SUM(C1295:C1305)</f>
        <v>0</v>
      </c>
      <c r="D1294" s="101">
        <v>0</v>
      </c>
      <c r="E1294" s="102">
        <f t="shared" si="53"/>
        <v>0</v>
      </c>
      <c r="F1294" s="103">
        <f t="shared" si="52"/>
        <v>0</v>
      </c>
      <c r="G1294" s="104">
        <v>0</v>
      </c>
      <c r="IL1294" s="50"/>
      <c r="IM1294" s="50"/>
      <c r="IN1294" s="50"/>
      <c r="IO1294" s="50"/>
      <c r="IP1294" s="50"/>
    </row>
    <row r="1295" s="83" customFormat="1" ht="15" customHeight="1" spans="1:250">
      <c r="A1295" s="105">
        <v>2220501</v>
      </c>
      <c r="B1295" s="107" t="s">
        <v>1063</v>
      </c>
      <c r="C1295" s="111"/>
      <c r="D1295" s="101">
        <v>0</v>
      </c>
      <c r="E1295" s="102">
        <f t="shared" si="53"/>
        <v>0</v>
      </c>
      <c r="F1295" s="103">
        <f t="shared" si="52"/>
        <v>0</v>
      </c>
      <c r="G1295" s="104">
        <v>0</v>
      </c>
      <c r="IL1295" s="50"/>
      <c r="IM1295" s="50"/>
      <c r="IN1295" s="50"/>
      <c r="IO1295" s="50"/>
      <c r="IP1295" s="50"/>
    </row>
    <row r="1296" s="83" customFormat="1" ht="15" customHeight="1" spans="1:250">
      <c r="A1296" s="105">
        <v>2220502</v>
      </c>
      <c r="B1296" s="107" t="s">
        <v>1064</v>
      </c>
      <c r="C1296" s="111"/>
      <c r="D1296" s="101">
        <v>0</v>
      </c>
      <c r="E1296" s="102">
        <f t="shared" si="53"/>
        <v>0</v>
      </c>
      <c r="F1296" s="103">
        <f t="shared" si="52"/>
        <v>0</v>
      </c>
      <c r="G1296" s="104">
        <v>0</v>
      </c>
      <c r="IL1296" s="50"/>
      <c r="IM1296" s="50"/>
      <c r="IN1296" s="50"/>
      <c r="IO1296" s="50"/>
      <c r="IP1296" s="50"/>
    </row>
    <row r="1297" s="83" customFormat="1" ht="15" customHeight="1" spans="1:250">
      <c r="A1297" s="105">
        <v>2220503</v>
      </c>
      <c r="B1297" s="107" t="s">
        <v>1065</v>
      </c>
      <c r="C1297" s="111"/>
      <c r="D1297" s="101">
        <v>0</v>
      </c>
      <c r="E1297" s="102">
        <f t="shared" si="53"/>
        <v>0</v>
      </c>
      <c r="F1297" s="103">
        <f t="shared" si="52"/>
        <v>0</v>
      </c>
      <c r="G1297" s="104">
        <v>0</v>
      </c>
      <c r="IL1297" s="50"/>
      <c r="IM1297" s="50"/>
      <c r="IN1297" s="50"/>
      <c r="IO1297" s="50"/>
      <c r="IP1297" s="50"/>
    </row>
    <row r="1298" s="83" customFormat="1" ht="15" customHeight="1" spans="1:250">
      <c r="A1298" s="105">
        <v>2220504</v>
      </c>
      <c r="B1298" s="107" t="s">
        <v>1066</v>
      </c>
      <c r="C1298" s="111"/>
      <c r="D1298" s="101">
        <v>0</v>
      </c>
      <c r="E1298" s="102">
        <f t="shared" si="53"/>
        <v>0</v>
      </c>
      <c r="F1298" s="103">
        <f t="shared" si="52"/>
        <v>0</v>
      </c>
      <c r="G1298" s="104">
        <v>0</v>
      </c>
      <c r="IL1298" s="50"/>
      <c r="IM1298" s="50"/>
      <c r="IN1298" s="50"/>
      <c r="IO1298" s="50"/>
      <c r="IP1298" s="50"/>
    </row>
    <row r="1299" s="83" customFormat="1" ht="15" customHeight="1" spans="1:250">
      <c r="A1299" s="105">
        <v>2220505</v>
      </c>
      <c r="B1299" s="107" t="s">
        <v>1067</v>
      </c>
      <c r="C1299" s="111"/>
      <c r="D1299" s="101">
        <v>0</v>
      </c>
      <c r="E1299" s="102">
        <f t="shared" si="53"/>
        <v>0</v>
      </c>
      <c r="F1299" s="103">
        <f t="shared" si="52"/>
        <v>0</v>
      </c>
      <c r="G1299" s="104">
        <v>0</v>
      </c>
      <c r="IL1299" s="50"/>
      <c r="IM1299" s="50"/>
      <c r="IN1299" s="50"/>
      <c r="IO1299" s="50"/>
      <c r="IP1299" s="50"/>
    </row>
    <row r="1300" s="83" customFormat="1" ht="15" customHeight="1" spans="1:250">
      <c r="A1300" s="105">
        <v>2220506</v>
      </c>
      <c r="B1300" s="107" t="s">
        <v>1068</v>
      </c>
      <c r="C1300" s="111"/>
      <c r="D1300" s="101">
        <v>0</v>
      </c>
      <c r="E1300" s="102">
        <f t="shared" si="53"/>
        <v>0</v>
      </c>
      <c r="F1300" s="103">
        <f t="shared" si="52"/>
        <v>0</v>
      </c>
      <c r="G1300" s="104">
        <v>0</v>
      </c>
      <c r="IL1300" s="50"/>
      <c r="IM1300" s="50"/>
      <c r="IN1300" s="50"/>
      <c r="IO1300" s="50"/>
      <c r="IP1300" s="50"/>
    </row>
    <row r="1301" s="83" customFormat="1" ht="15" customHeight="1" spans="1:250">
      <c r="A1301" s="105">
        <v>2220507</v>
      </c>
      <c r="B1301" s="107" t="s">
        <v>1069</v>
      </c>
      <c r="C1301" s="111"/>
      <c r="D1301" s="101">
        <v>0</v>
      </c>
      <c r="E1301" s="102">
        <f t="shared" si="53"/>
        <v>0</v>
      </c>
      <c r="F1301" s="103">
        <f t="shared" si="52"/>
        <v>0</v>
      </c>
      <c r="G1301" s="104">
        <v>0</v>
      </c>
      <c r="IL1301" s="50"/>
      <c r="IM1301" s="50"/>
      <c r="IN1301" s="50"/>
      <c r="IO1301" s="50"/>
      <c r="IP1301" s="50"/>
    </row>
    <row r="1302" s="83" customFormat="1" ht="15" customHeight="1" spans="1:250">
      <c r="A1302" s="105">
        <v>2220508</v>
      </c>
      <c r="B1302" s="107" t="s">
        <v>1070</v>
      </c>
      <c r="C1302" s="111"/>
      <c r="D1302" s="101">
        <v>0</v>
      </c>
      <c r="E1302" s="102">
        <f t="shared" si="53"/>
        <v>0</v>
      </c>
      <c r="F1302" s="103">
        <f t="shared" si="52"/>
        <v>0</v>
      </c>
      <c r="G1302" s="104">
        <v>0</v>
      </c>
      <c r="IL1302" s="50"/>
      <c r="IM1302" s="50"/>
      <c r="IN1302" s="50"/>
      <c r="IO1302" s="50"/>
      <c r="IP1302" s="50"/>
    </row>
    <row r="1303" s="83" customFormat="1" ht="15" customHeight="1" spans="1:250">
      <c r="A1303" s="105">
        <v>2220509</v>
      </c>
      <c r="B1303" s="107" t="s">
        <v>1071</v>
      </c>
      <c r="C1303" s="111"/>
      <c r="D1303" s="101">
        <v>0</v>
      </c>
      <c r="E1303" s="102">
        <f t="shared" si="53"/>
        <v>0</v>
      </c>
      <c r="F1303" s="103">
        <f t="shared" si="52"/>
        <v>0</v>
      </c>
      <c r="G1303" s="104">
        <v>0</v>
      </c>
      <c r="IL1303" s="50"/>
      <c r="IM1303" s="50"/>
      <c r="IN1303" s="50"/>
      <c r="IO1303" s="50"/>
      <c r="IP1303" s="50"/>
    </row>
    <row r="1304" s="83" customFormat="1" ht="15" customHeight="1" spans="1:250">
      <c r="A1304" s="105">
        <v>2220510</v>
      </c>
      <c r="B1304" s="107" t="s">
        <v>1072</v>
      </c>
      <c r="C1304" s="111"/>
      <c r="D1304" s="101">
        <v>0</v>
      </c>
      <c r="E1304" s="102">
        <f t="shared" si="53"/>
        <v>0</v>
      </c>
      <c r="F1304" s="103">
        <f t="shared" si="52"/>
        <v>0</v>
      </c>
      <c r="G1304" s="104">
        <v>0</v>
      </c>
      <c r="IL1304" s="50"/>
      <c r="IM1304" s="50"/>
      <c r="IN1304" s="50"/>
      <c r="IO1304" s="50"/>
      <c r="IP1304" s="50"/>
    </row>
    <row r="1305" s="83" customFormat="1" ht="15" customHeight="1" spans="1:250">
      <c r="A1305" s="105">
        <v>2220599</v>
      </c>
      <c r="B1305" s="107" t="s">
        <v>1073</v>
      </c>
      <c r="C1305" s="111"/>
      <c r="D1305" s="101">
        <v>0</v>
      </c>
      <c r="E1305" s="102">
        <f t="shared" si="53"/>
        <v>0</v>
      </c>
      <c r="F1305" s="103">
        <f t="shared" si="52"/>
        <v>0</v>
      </c>
      <c r="G1305" s="104">
        <v>0</v>
      </c>
      <c r="IL1305" s="50"/>
      <c r="IM1305" s="50"/>
      <c r="IN1305" s="50"/>
      <c r="IO1305" s="50"/>
      <c r="IP1305" s="50"/>
    </row>
    <row r="1306" s="83" customFormat="1" ht="15" customHeight="1" spans="1:250">
      <c r="A1306" s="105">
        <v>224</v>
      </c>
      <c r="B1306" s="106" t="s">
        <v>1074</v>
      </c>
      <c r="C1306" s="108">
        <f>C1307+C1319+C1325+C1331+C1339+C1352+C1356+C1362</f>
        <v>1292</v>
      </c>
      <c r="D1306" s="101">
        <v>1263</v>
      </c>
      <c r="E1306" s="102">
        <f t="shared" si="53"/>
        <v>-29</v>
      </c>
      <c r="F1306" s="103">
        <f t="shared" si="52"/>
        <v>-2.24458204334365</v>
      </c>
      <c r="G1306" s="104">
        <v>1263</v>
      </c>
      <c r="IL1306" s="50"/>
      <c r="IM1306" s="50"/>
      <c r="IN1306" s="50"/>
      <c r="IO1306" s="50"/>
      <c r="IP1306" s="50"/>
    </row>
    <row r="1307" s="83" customFormat="1" ht="15" customHeight="1" spans="1:250">
      <c r="A1307" s="105">
        <v>22401</v>
      </c>
      <c r="B1307" s="106" t="s">
        <v>1075</v>
      </c>
      <c r="C1307" s="108">
        <f>SUM(C1308:C1318)</f>
        <v>0</v>
      </c>
      <c r="D1307" s="101">
        <v>0</v>
      </c>
      <c r="E1307" s="102">
        <f t="shared" si="53"/>
        <v>0</v>
      </c>
      <c r="F1307" s="103">
        <f t="shared" si="52"/>
        <v>0</v>
      </c>
      <c r="G1307" s="104">
        <v>0</v>
      </c>
      <c r="IL1307" s="50"/>
      <c r="IM1307" s="50"/>
      <c r="IN1307" s="50"/>
      <c r="IO1307" s="50"/>
      <c r="IP1307" s="50"/>
    </row>
    <row r="1308" s="83" customFormat="1" ht="15" customHeight="1" spans="1:250">
      <c r="A1308" s="105">
        <v>2240101</v>
      </c>
      <c r="B1308" s="107" t="s">
        <v>63</v>
      </c>
      <c r="C1308" s="111"/>
      <c r="D1308" s="101">
        <v>0</v>
      </c>
      <c r="E1308" s="102">
        <f t="shared" si="53"/>
        <v>0</v>
      </c>
      <c r="F1308" s="103">
        <f t="shared" si="52"/>
        <v>0</v>
      </c>
      <c r="G1308" s="104">
        <v>0</v>
      </c>
      <c r="IL1308" s="50"/>
      <c r="IM1308" s="50"/>
      <c r="IN1308" s="50"/>
      <c r="IO1308" s="50"/>
      <c r="IP1308" s="50"/>
    </row>
    <row r="1309" s="83" customFormat="1" ht="15" customHeight="1" spans="1:250">
      <c r="A1309" s="105">
        <v>2240102</v>
      </c>
      <c r="B1309" s="107" t="s">
        <v>64</v>
      </c>
      <c r="C1309" s="111"/>
      <c r="D1309" s="101">
        <v>0</v>
      </c>
      <c r="E1309" s="102">
        <f t="shared" si="53"/>
        <v>0</v>
      </c>
      <c r="F1309" s="103">
        <f t="shared" si="52"/>
        <v>0</v>
      </c>
      <c r="G1309" s="104">
        <v>0</v>
      </c>
      <c r="IL1309" s="50"/>
      <c r="IM1309" s="50"/>
      <c r="IN1309" s="50"/>
      <c r="IO1309" s="50"/>
      <c r="IP1309" s="50"/>
    </row>
    <row r="1310" s="83" customFormat="1" ht="15" customHeight="1" spans="1:250">
      <c r="A1310" s="105">
        <v>2240103</v>
      </c>
      <c r="B1310" s="107" t="s">
        <v>65</v>
      </c>
      <c r="C1310" s="111"/>
      <c r="D1310" s="101">
        <v>0</v>
      </c>
      <c r="E1310" s="102">
        <f t="shared" si="53"/>
        <v>0</v>
      </c>
      <c r="F1310" s="103">
        <f t="shared" si="52"/>
        <v>0</v>
      </c>
      <c r="G1310" s="104">
        <v>0</v>
      </c>
      <c r="IL1310" s="50"/>
      <c r="IM1310" s="50"/>
      <c r="IN1310" s="50"/>
      <c r="IO1310" s="50"/>
      <c r="IP1310" s="50"/>
    </row>
    <row r="1311" s="83" customFormat="1" ht="15" customHeight="1" spans="1:250">
      <c r="A1311" s="105">
        <v>2240104</v>
      </c>
      <c r="B1311" s="107" t="s">
        <v>1076</v>
      </c>
      <c r="C1311" s="111"/>
      <c r="D1311" s="101">
        <v>0</v>
      </c>
      <c r="E1311" s="102">
        <f t="shared" si="53"/>
        <v>0</v>
      </c>
      <c r="F1311" s="103">
        <f t="shared" si="52"/>
        <v>0</v>
      </c>
      <c r="G1311" s="104">
        <v>0</v>
      </c>
      <c r="IL1311" s="50"/>
      <c r="IM1311" s="50"/>
      <c r="IN1311" s="50"/>
      <c r="IO1311" s="50"/>
      <c r="IP1311" s="50"/>
    </row>
    <row r="1312" s="83" customFormat="1" ht="15" customHeight="1" spans="1:250">
      <c r="A1312" s="105">
        <v>2240105</v>
      </c>
      <c r="B1312" s="107" t="s">
        <v>1077</v>
      </c>
      <c r="C1312" s="111"/>
      <c r="D1312" s="101">
        <v>0</v>
      </c>
      <c r="E1312" s="102">
        <f t="shared" si="53"/>
        <v>0</v>
      </c>
      <c r="F1312" s="103">
        <f t="shared" si="52"/>
        <v>0</v>
      </c>
      <c r="G1312" s="104">
        <v>0</v>
      </c>
      <c r="IL1312" s="50"/>
      <c r="IM1312" s="50"/>
      <c r="IN1312" s="50"/>
      <c r="IO1312" s="50"/>
      <c r="IP1312" s="50"/>
    </row>
    <row r="1313" s="83" customFormat="1" ht="15" customHeight="1" spans="1:250">
      <c r="A1313" s="105">
        <v>2240106</v>
      </c>
      <c r="B1313" s="107" t="s">
        <v>1078</v>
      </c>
      <c r="C1313" s="111"/>
      <c r="D1313" s="101">
        <v>0</v>
      </c>
      <c r="E1313" s="102">
        <f t="shared" si="53"/>
        <v>0</v>
      </c>
      <c r="F1313" s="103">
        <f t="shared" si="52"/>
        <v>0</v>
      </c>
      <c r="G1313" s="104">
        <v>0</v>
      </c>
      <c r="IL1313" s="50"/>
      <c r="IM1313" s="50"/>
      <c r="IN1313" s="50"/>
      <c r="IO1313" s="50"/>
      <c r="IP1313" s="50"/>
    </row>
    <row r="1314" s="83" customFormat="1" ht="15" customHeight="1" spans="1:250">
      <c r="A1314" s="105">
        <v>2240107</v>
      </c>
      <c r="B1314" s="107" t="s">
        <v>1079</v>
      </c>
      <c r="C1314" s="111"/>
      <c r="D1314" s="101">
        <v>0</v>
      </c>
      <c r="E1314" s="102">
        <f t="shared" si="53"/>
        <v>0</v>
      </c>
      <c r="F1314" s="103">
        <f t="shared" si="52"/>
        <v>0</v>
      </c>
      <c r="G1314" s="104">
        <v>0</v>
      </c>
      <c r="IL1314" s="50"/>
      <c r="IM1314" s="50"/>
      <c r="IN1314" s="50"/>
      <c r="IO1314" s="50"/>
      <c r="IP1314" s="50"/>
    </row>
    <row r="1315" s="83" customFormat="1" ht="15" customHeight="1" spans="1:250">
      <c r="A1315" s="105">
        <v>2240108</v>
      </c>
      <c r="B1315" s="107" t="s">
        <v>1080</v>
      </c>
      <c r="C1315" s="111"/>
      <c r="D1315" s="101">
        <v>0</v>
      </c>
      <c r="E1315" s="102">
        <f t="shared" si="53"/>
        <v>0</v>
      </c>
      <c r="F1315" s="103">
        <f t="shared" si="52"/>
        <v>0</v>
      </c>
      <c r="G1315" s="104">
        <v>0</v>
      </c>
      <c r="IL1315" s="50"/>
      <c r="IM1315" s="50"/>
      <c r="IN1315" s="50"/>
      <c r="IO1315" s="50"/>
      <c r="IP1315" s="50"/>
    </row>
    <row r="1316" s="83" customFormat="1" ht="15" customHeight="1" spans="1:250">
      <c r="A1316" s="105">
        <v>2240109</v>
      </c>
      <c r="B1316" s="107" t="s">
        <v>1081</v>
      </c>
      <c r="C1316" s="111"/>
      <c r="D1316" s="101">
        <v>0</v>
      </c>
      <c r="E1316" s="102">
        <f t="shared" si="53"/>
        <v>0</v>
      </c>
      <c r="F1316" s="103">
        <f t="shared" si="52"/>
        <v>0</v>
      </c>
      <c r="G1316" s="104">
        <v>0</v>
      </c>
      <c r="IL1316" s="50"/>
      <c r="IM1316" s="50"/>
      <c r="IN1316" s="50"/>
      <c r="IO1316" s="50"/>
      <c r="IP1316" s="50"/>
    </row>
    <row r="1317" s="83" customFormat="1" ht="15" customHeight="1" spans="1:250">
      <c r="A1317" s="105">
        <v>2240150</v>
      </c>
      <c r="B1317" s="107" t="s">
        <v>72</v>
      </c>
      <c r="C1317" s="111"/>
      <c r="D1317" s="101">
        <v>0</v>
      </c>
      <c r="E1317" s="102">
        <f t="shared" si="53"/>
        <v>0</v>
      </c>
      <c r="F1317" s="103">
        <f t="shared" si="52"/>
        <v>0</v>
      </c>
      <c r="G1317" s="104">
        <v>0</v>
      </c>
      <c r="IL1317" s="50"/>
      <c r="IM1317" s="50"/>
      <c r="IN1317" s="50"/>
      <c r="IO1317" s="50"/>
      <c r="IP1317" s="50"/>
    </row>
    <row r="1318" s="83" customFormat="1" ht="15" customHeight="1" spans="1:250">
      <c r="A1318" s="105">
        <v>2240199</v>
      </c>
      <c r="B1318" s="107" t="s">
        <v>1082</v>
      </c>
      <c r="C1318" s="111"/>
      <c r="D1318" s="101">
        <v>0</v>
      </c>
      <c r="E1318" s="102">
        <f t="shared" si="53"/>
        <v>0</v>
      </c>
      <c r="F1318" s="103">
        <f t="shared" si="52"/>
        <v>0</v>
      </c>
      <c r="G1318" s="104">
        <v>0</v>
      </c>
      <c r="IL1318" s="50"/>
      <c r="IM1318" s="50"/>
      <c r="IN1318" s="50"/>
      <c r="IO1318" s="50"/>
      <c r="IP1318" s="50"/>
    </row>
    <row r="1319" s="83" customFormat="1" ht="15" customHeight="1" spans="1:250">
      <c r="A1319" s="105">
        <v>22402</v>
      </c>
      <c r="B1319" s="106" t="s">
        <v>1083</v>
      </c>
      <c r="C1319" s="108">
        <f>SUM(C1320:C1324)</f>
        <v>323</v>
      </c>
      <c r="D1319" s="101">
        <v>308</v>
      </c>
      <c r="E1319" s="102">
        <f t="shared" si="53"/>
        <v>-15</v>
      </c>
      <c r="F1319" s="103">
        <f t="shared" si="52"/>
        <v>-4.64396284829721</v>
      </c>
      <c r="G1319" s="104">
        <v>308</v>
      </c>
      <c r="IL1319" s="50"/>
      <c r="IM1319" s="50"/>
      <c r="IN1319" s="50"/>
      <c r="IO1319" s="50"/>
      <c r="IP1319" s="50"/>
    </row>
    <row r="1320" s="83" customFormat="1" ht="15" customHeight="1" spans="1:250">
      <c r="A1320" s="105">
        <v>2240201</v>
      </c>
      <c r="B1320" s="107" t="s">
        <v>63</v>
      </c>
      <c r="C1320" s="114"/>
      <c r="D1320" s="101">
        <v>0</v>
      </c>
      <c r="E1320" s="102">
        <f t="shared" si="53"/>
        <v>0</v>
      </c>
      <c r="F1320" s="103">
        <f t="shared" si="52"/>
        <v>0</v>
      </c>
      <c r="G1320" s="104">
        <v>0</v>
      </c>
      <c r="IL1320" s="50"/>
      <c r="IM1320" s="50"/>
      <c r="IN1320" s="50"/>
      <c r="IO1320" s="50"/>
      <c r="IP1320" s="50"/>
    </row>
    <row r="1321" s="83" customFormat="1" ht="15" customHeight="1" spans="1:250">
      <c r="A1321" s="105">
        <v>2240202</v>
      </c>
      <c r="B1321" s="107" t="s">
        <v>64</v>
      </c>
      <c r="C1321" s="111">
        <v>323</v>
      </c>
      <c r="D1321" s="101">
        <v>308</v>
      </c>
      <c r="E1321" s="102">
        <f t="shared" si="53"/>
        <v>-15</v>
      </c>
      <c r="F1321" s="103">
        <f t="shared" si="52"/>
        <v>-4.64396284829721</v>
      </c>
      <c r="G1321" s="104">
        <v>308</v>
      </c>
      <c r="IL1321" s="50"/>
      <c r="IM1321" s="50"/>
      <c r="IN1321" s="50"/>
      <c r="IO1321" s="50"/>
      <c r="IP1321" s="50"/>
    </row>
    <row r="1322" s="83" customFormat="1" ht="15" customHeight="1" spans="1:250">
      <c r="A1322" s="105">
        <v>2240203</v>
      </c>
      <c r="B1322" s="107" t="s">
        <v>65</v>
      </c>
      <c r="C1322" s="111"/>
      <c r="D1322" s="101">
        <v>0</v>
      </c>
      <c r="E1322" s="102">
        <f t="shared" si="53"/>
        <v>0</v>
      </c>
      <c r="F1322" s="103">
        <f t="shared" si="52"/>
        <v>0</v>
      </c>
      <c r="G1322" s="104">
        <v>0</v>
      </c>
      <c r="IL1322" s="50"/>
      <c r="IM1322" s="50"/>
      <c r="IN1322" s="50"/>
      <c r="IO1322" s="50"/>
      <c r="IP1322" s="50"/>
    </row>
    <row r="1323" s="83" customFormat="1" ht="15" customHeight="1" spans="1:250">
      <c r="A1323" s="105">
        <v>2240204</v>
      </c>
      <c r="B1323" s="107" t="s">
        <v>1084</v>
      </c>
      <c r="C1323" s="111"/>
      <c r="D1323" s="101">
        <v>0</v>
      </c>
      <c r="E1323" s="102">
        <f t="shared" si="53"/>
        <v>0</v>
      </c>
      <c r="F1323" s="103">
        <f t="shared" si="52"/>
        <v>0</v>
      </c>
      <c r="G1323" s="104">
        <v>0</v>
      </c>
      <c r="IL1323" s="50"/>
      <c r="IM1323" s="50"/>
      <c r="IN1323" s="50"/>
      <c r="IO1323" s="50"/>
      <c r="IP1323" s="50"/>
    </row>
    <row r="1324" s="83" customFormat="1" ht="15" customHeight="1" spans="1:250">
      <c r="A1324" s="105">
        <v>2240299</v>
      </c>
      <c r="B1324" s="107" t="s">
        <v>1085</v>
      </c>
      <c r="C1324" s="111"/>
      <c r="D1324" s="101">
        <v>0</v>
      </c>
      <c r="E1324" s="102">
        <f t="shared" si="53"/>
        <v>0</v>
      </c>
      <c r="F1324" s="103">
        <f t="shared" si="52"/>
        <v>0</v>
      </c>
      <c r="G1324" s="104">
        <v>0</v>
      </c>
      <c r="IL1324" s="50"/>
      <c r="IM1324" s="50"/>
      <c r="IN1324" s="50"/>
      <c r="IO1324" s="50"/>
      <c r="IP1324" s="50"/>
    </row>
    <row r="1325" s="83" customFormat="1" ht="15" customHeight="1" spans="1:250">
      <c r="A1325" s="105">
        <v>22403</v>
      </c>
      <c r="B1325" s="106" t="s">
        <v>1086</v>
      </c>
      <c r="C1325" s="108">
        <f>SUM(C1326:C1330)</f>
        <v>0</v>
      </c>
      <c r="D1325" s="101">
        <v>0</v>
      </c>
      <c r="E1325" s="102">
        <f t="shared" si="53"/>
        <v>0</v>
      </c>
      <c r="F1325" s="103">
        <f t="shared" si="52"/>
        <v>0</v>
      </c>
      <c r="G1325" s="104">
        <v>0</v>
      </c>
      <c r="IL1325" s="50"/>
      <c r="IM1325" s="50"/>
      <c r="IN1325" s="50"/>
      <c r="IO1325" s="50"/>
      <c r="IP1325" s="50"/>
    </row>
    <row r="1326" s="83" customFormat="1" ht="15" customHeight="1" spans="1:250">
      <c r="A1326" s="105">
        <v>2240301</v>
      </c>
      <c r="B1326" s="107" t="s">
        <v>63</v>
      </c>
      <c r="C1326" s="111"/>
      <c r="D1326" s="101">
        <v>0</v>
      </c>
      <c r="E1326" s="102">
        <f t="shared" si="53"/>
        <v>0</v>
      </c>
      <c r="F1326" s="103">
        <f t="shared" si="52"/>
        <v>0</v>
      </c>
      <c r="G1326" s="104">
        <v>0</v>
      </c>
      <c r="IL1326" s="50"/>
      <c r="IM1326" s="50"/>
      <c r="IN1326" s="50"/>
      <c r="IO1326" s="50"/>
      <c r="IP1326" s="50"/>
    </row>
    <row r="1327" s="83" customFormat="1" ht="15" customHeight="1" spans="1:250">
      <c r="A1327" s="105">
        <v>2240302</v>
      </c>
      <c r="B1327" s="107" t="s">
        <v>64</v>
      </c>
      <c r="C1327" s="111"/>
      <c r="D1327" s="101">
        <v>0</v>
      </c>
      <c r="E1327" s="102">
        <f t="shared" si="53"/>
        <v>0</v>
      </c>
      <c r="F1327" s="103">
        <f t="shared" si="52"/>
        <v>0</v>
      </c>
      <c r="G1327" s="104">
        <v>0</v>
      </c>
      <c r="IL1327" s="50"/>
      <c r="IM1327" s="50"/>
      <c r="IN1327" s="50"/>
      <c r="IO1327" s="50"/>
      <c r="IP1327" s="50"/>
    </row>
    <row r="1328" s="83" customFormat="1" ht="15" customHeight="1" spans="1:250">
      <c r="A1328" s="105">
        <v>2240303</v>
      </c>
      <c r="B1328" s="107" t="s">
        <v>65</v>
      </c>
      <c r="C1328" s="111"/>
      <c r="D1328" s="101">
        <v>0</v>
      </c>
      <c r="E1328" s="102">
        <f t="shared" si="53"/>
        <v>0</v>
      </c>
      <c r="F1328" s="103">
        <f t="shared" si="52"/>
        <v>0</v>
      </c>
      <c r="G1328" s="104">
        <v>0</v>
      </c>
      <c r="IL1328" s="50"/>
      <c r="IM1328" s="50"/>
      <c r="IN1328" s="50"/>
      <c r="IO1328" s="50"/>
      <c r="IP1328" s="50"/>
    </row>
    <row r="1329" s="83" customFormat="1" ht="15" customHeight="1" spans="1:250">
      <c r="A1329" s="105">
        <v>2240304</v>
      </c>
      <c r="B1329" s="107" t="s">
        <v>1087</v>
      </c>
      <c r="C1329" s="111"/>
      <c r="D1329" s="101">
        <v>0</v>
      </c>
      <c r="E1329" s="102">
        <f t="shared" si="53"/>
        <v>0</v>
      </c>
      <c r="F1329" s="103">
        <f t="shared" si="52"/>
        <v>0</v>
      </c>
      <c r="G1329" s="104">
        <v>0</v>
      </c>
      <c r="IL1329" s="50"/>
      <c r="IM1329" s="50"/>
      <c r="IN1329" s="50"/>
      <c r="IO1329" s="50"/>
      <c r="IP1329" s="50"/>
    </row>
    <row r="1330" s="83" customFormat="1" ht="15" customHeight="1" spans="1:250">
      <c r="A1330" s="105">
        <v>2240399</v>
      </c>
      <c r="B1330" s="107" t="s">
        <v>1088</v>
      </c>
      <c r="C1330" s="111"/>
      <c r="D1330" s="101">
        <v>0</v>
      </c>
      <c r="E1330" s="102">
        <f t="shared" si="53"/>
        <v>0</v>
      </c>
      <c r="F1330" s="103">
        <f t="shared" si="52"/>
        <v>0</v>
      </c>
      <c r="G1330" s="104">
        <v>0</v>
      </c>
      <c r="IL1330" s="50"/>
      <c r="IM1330" s="50"/>
      <c r="IN1330" s="50"/>
      <c r="IO1330" s="50"/>
      <c r="IP1330" s="50"/>
    </row>
    <row r="1331" s="83" customFormat="1" ht="15" customHeight="1" spans="1:250">
      <c r="A1331" s="105">
        <v>22404</v>
      </c>
      <c r="B1331" s="106" t="s">
        <v>1089</v>
      </c>
      <c r="C1331" s="108">
        <f>SUM(C1332:C1338)</f>
        <v>357</v>
      </c>
      <c r="D1331" s="101">
        <v>351</v>
      </c>
      <c r="E1331" s="102">
        <f t="shared" si="53"/>
        <v>-6</v>
      </c>
      <c r="F1331" s="103">
        <f t="shared" si="52"/>
        <v>-1.68067226890756</v>
      </c>
      <c r="G1331" s="104">
        <v>351</v>
      </c>
      <c r="IL1331" s="50"/>
      <c r="IM1331" s="50"/>
      <c r="IN1331" s="50"/>
      <c r="IO1331" s="50"/>
      <c r="IP1331" s="50"/>
    </row>
    <row r="1332" s="83" customFormat="1" ht="15" customHeight="1" spans="1:250">
      <c r="A1332" s="105">
        <v>2240401</v>
      </c>
      <c r="B1332" s="107" t="s">
        <v>63</v>
      </c>
      <c r="C1332" s="111">
        <v>152</v>
      </c>
      <c r="D1332" s="101">
        <v>62</v>
      </c>
      <c r="E1332" s="102">
        <f t="shared" si="53"/>
        <v>-90</v>
      </c>
      <c r="F1332" s="103">
        <f t="shared" si="52"/>
        <v>-59.2105263157895</v>
      </c>
      <c r="G1332" s="104">
        <v>62</v>
      </c>
      <c r="IL1332" s="50"/>
      <c r="IM1332" s="50"/>
      <c r="IN1332" s="50"/>
      <c r="IO1332" s="50"/>
      <c r="IP1332" s="50"/>
    </row>
    <row r="1333" s="83" customFormat="1" ht="15" customHeight="1" spans="1:250">
      <c r="A1333" s="105">
        <v>2240402</v>
      </c>
      <c r="B1333" s="107" t="s">
        <v>64</v>
      </c>
      <c r="C1333" s="111">
        <v>5</v>
      </c>
      <c r="D1333" s="101">
        <v>205</v>
      </c>
      <c r="E1333" s="102">
        <f t="shared" si="53"/>
        <v>200</v>
      </c>
      <c r="F1333" s="103">
        <f t="shared" si="52"/>
        <v>4000</v>
      </c>
      <c r="G1333" s="104">
        <v>205</v>
      </c>
      <c r="IL1333" s="50"/>
      <c r="IM1333" s="50"/>
      <c r="IN1333" s="50"/>
      <c r="IO1333" s="50"/>
      <c r="IP1333" s="50"/>
    </row>
    <row r="1334" s="83" customFormat="1" ht="15" customHeight="1" spans="1:250">
      <c r="A1334" s="105">
        <v>2240403</v>
      </c>
      <c r="B1334" s="107" t="s">
        <v>65</v>
      </c>
      <c r="C1334" s="111"/>
      <c r="D1334" s="101">
        <v>0</v>
      </c>
      <c r="E1334" s="102">
        <f t="shared" si="53"/>
        <v>0</v>
      </c>
      <c r="F1334" s="103">
        <f t="shared" si="52"/>
        <v>0</v>
      </c>
      <c r="G1334" s="104">
        <v>0</v>
      </c>
      <c r="IL1334" s="50"/>
      <c r="IM1334" s="50"/>
      <c r="IN1334" s="50"/>
      <c r="IO1334" s="50"/>
      <c r="IP1334" s="50"/>
    </row>
    <row r="1335" s="83" customFormat="1" ht="15" customHeight="1" spans="1:250">
      <c r="A1335" s="105">
        <v>2240404</v>
      </c>
      <c r="B1335" s="107" t="s">
        <v>1090</v>
      </c>
      <c r="C1335" s="111">
        <v>200</v>
      </c>
      <c r="D1335" s="101">
        <v>0</v>
      </c>
      <c r="E1335" s="102">
        <f t="shared" si="53"/>
        <v>-200</v>
      </c>
      <c r="F1335" s="103">
        <f t="shared" si="52"/>
        <v>-100</v>
      </c>
      <c r="G1335" s="104">
        <v>0</v>
      </c>
      <c r="IL1335" s="50"/>
      <c r="IM1335" s="50"/>
      <c r="IN1335" s="50"/>
      <c r="IO1335" s="50"/>
      <c r="IP1335" s="50"/>
    </row>
    <row r="1336" s="83" customFormat="1" ht="15" customHeight="1" spans="1:250">
      <c r="A1336" s="105">
        <v>2240405</v>
      </c>
      <c r="B1336" s="107" t="s">
        <v>1091</v>
      </c>
      <c r="C1336" s="111"/>
      <c r="D1336" s="101">
        <v>0</v>
      </c>
      <c r="E1336" s="102">
        <f t="shared" si="53"/>
        <v>0</v>
      </c>
      <c r="F1336" s="103">
        <f t="shared" si="52"/>
        <v>0</v>
      </c>
      <c r="G1336" s="104">
        <v>0</v>
      </c>
      <c r="IL1336" s="50"/>
      <c r="IM1336" s="50"/>
      <c r="IN1336" s="50"/>
      <c r="IO1336" s="50"/>
      <c r="IP1336" s="50"/>
    </row>
    <row r="1337" s="83" customFormat="1" ht="15" customHeight="1" spans="1:250">
      <c r="A1337" s="105">
        <v>2240450</v>
      </c>
      <c r="B1337" s="107" t="s">
        <v>72</v>
      </c>
      <c r="C1337" s="111"/>
      <c r="D1337" s="101">
        <v>84</v>
      </c>
      <c r="E1337" s="102">
        <f t="shared" si="53"/>
        <v>84</v>
      </c>
      <c r="F1337" s="103">
        <f t="shared" si="52"/>
        <v>0</v>
      </c>
      <c r="G1337" s="104">
        <v>84</v>
      </c>
      <c r="IL1337" s="50"/>
      <c r="IM1337" s="50"/>
      <c r="IN1337" s="50"/>
      <c r="IO1337" s="50"/>
      <c r="IP1337" s="50"/>
    </row>
    <row r="1338" s="83" customFormat="1" ht="15" customHeight="1" spans="1:250">
      <c r="A1338" s="105">
        <v>2240499</v>
      </c>
      <c r="B1338" s="107" t="s">
        <v>1092</v>
      </c>
      <c r="C1338" s="111"/>
      <c r="D1338" s="101">
        <v>0</v>
      </c>
      <c r="E1338" s="102">
        <f t="shared" si="53"/>
        <v>0</v>
      </c>
      <c r="F1338" s="103">
        <f t="shared" si="52"/>
        <v>0</v>
      </c>
      <c r="G1338" s="104">
        <v>0</v>
      </c>
      <c r="IL1338" s="50"/>
      <c r="IM1338" s="50"/>
      <c r="IN1338" s="50"/>
      <c r="IO1338" s="50"/>
      <c r="IP1338" s="50"/>
    </row>
    <row r="1339" s="83" customFormat="1" ht="15" customHeight="1" spans="1:250">
      <c r="A1339" s="105">
        <v>22405</v>
      </c>
      <c r="B1339" s="106" t="s">
        <v>1093</v>
      </c>
      <c r="C1339" s="108">
        <f>SUM(C1340:C1351)</f>
        <v>612</v>
      </c>
      <c r="D1339" s="101">
        <v>604</v>
      </c>
      <c r="E1339" s="102">
        <f t="shared" si="53"/>
        <v>-8</v>
      </c>
      <c r="F1339" s="103">
        <f t="shared" si="52"/>
        <v>-1.30718954248366</v>
      </c>
      <c r="G1339" s="104">
        <v>604</v>
      </c>
      <c r="IL1339" s="50"/>
      <c r="IM1339" s="50"/>
      <c r="IN1339" s="50"/>
      <c r="IO1339" s="50"/>
      <c r="IP1339" s="50"/>
    </row>
    <row r="1340" s="83" customFormat="1" ht="15" customHeight="1" spans="1:250">
      <c r="A1340" s="105">
        <v>2240501</v>
      </c>
      <c r="B1340" s="107" t="s">
        <v>63</v>
      </c>
      <c r="C1340" s="114">
        <v>54</v>
      </c>
      <c r="D1340" s="101">
        <v>54</v>
      </c>
      <c r="E1340" s="102">
        <f t="shared" si="53"/>
        <v>0</v>
      </c>
      <c r="F1340" s="103">
        <f t="shared" si="52"/>
        <v>0</v>
      </c>
      <c r="G1340" s="104">
        <v>54</v>
      </c>
      <c r="IL1340" s="50"/>
      <c r="IM1340" s="50"/>
      <c r="IN1340" s="50"/>
      <c r="IO1340" s="50"/>
      <c r="IP1340" s="50"/>
    </row>
    <row r="1341" s="83" customFormat="1" ht="15" customHeight="1" spans="1:250">
      <c r="A1341" s="105">
        <v>2240502</v>
      </c>
      <c r="B1341" s="107" t="s">
        <v>64</v>
      </c>
      <c r="C1341" s="114">
        <v>558</v>
      </c>
      <c r="D1341" s="101">
        <v>550</v>
      </c>
      <c r="E1341" s="102">
        <f t="shared" si="53"/>
        <v>-8</v>
      </c>
      <c r="F1341" s="103">
        <f t="shared" si="52"/>
        <v>-1.4336917562724</v>
      </c>
      <c r="G1341" s="104">
        <v>550</v>
      </c>
      <c r="IL1341" s="50"/>
      <c r="IM1341" s="50"/>
      <c r="IN1341" s="50"/>
      <c r="IO1341" s="50"/>
      <c r="IP1341" s="50"/>
    </row>
    <row r="1342" s="83" customFormat="1" ht="15" customHeight="1" spans="1:250">
      <c r="A1342" s="105">
        <v>2240503</v>
      </c>
      <c r="B1342" s="107" t="s">
        <v>65</v>
      </c>
      <c r="C1342" s="114"/>
      <c r="D1342" s="101">
        <v>0</v>
      </c>
      <c r="E1342" s="102">
        <f t="shared" si="53"/>
        <v>0</v>
      </c>
      <c r="F1342" s="103">
        <f t="shared" si="52"/>
        <v>0</v>
      </c>
      <c r="G1342" s="104">
        <v>0</v>
      </c>
      <c r="IL1342" s="50"/>
      <c r="IM1342" s="50"/>
      <c r="IN1342" s="50"/>
      <c r="IO1342" s="50"/>
      <c r="IP1342" s="50"/>
    </row>
    <row r="1343" s="83" customFormat="1" ht="15" customHeight="1" spans="1:250">
      <c r="A1343" s="105">
        <v>2240504</v>
      </c>
      <c r="B1343" s="107" t="s">
        <v>1094</v>
      </c>
      <c r="C1343" s="111"/>
      <c r="D1343" s="101">
        <v>0</v>
      </c>
      <c r="E1343" s="102">
        <f t="shared" si="53"/>
        <v>0</v>
      </c>
      <c r="F1343" s="103">
        <f t="shared" si="52"/>
        <v>0</v>
      </c>
      <c r="G1343" s="104">
        <v>0</v>
      </c>
      <c r="IL1343" s="50"/>
      <c r="IM1343" s="50"/>
      <c r="IN1343" s="50"/>
      <c r="IO1343" s="50"/>
      <c r="IP1343" s="50"/>
    </row>
    <row r="1344" s="83" customFormat="1" ht="15" customHeight="1" spans="1:250">
      <c r="A1344" s="105">
        <v>2240505</v>
      </c>
      <c r="B1344" s="107" t="s">
        <v>1095</v>
      </c>
      <c r="C1344" s="111"/>
      <c r="D1344" s="101">
        <v>0</v>
      </c>
      <c r="E1344" s="102">
        <f t="shared" si="53"/>
        <v>0</v>
      </c>
      <c r="F1344" s="103">
        <f t="shared" ref="F1344:F1379" si="54">IF(C1344=0,,E1344/C1344*100)</f>
        <v>0</v>
      </c>
      <c r="G1344" s="104">
        <v>0</v>
      </c>
      <c r="IL1344" s="50"/>
      <c r="IM1344" s="50"/>
      <c r="IN1344" s="50"/>
      <c r="IO1344" s="50"/>
      <c r="IP1344" s="50"/>
    </row>
    <row r="1345" s="83" customFormat="1" ht="15" customHeight="1" spans="1:250">
      <c r="A1345" s="105">
        <v>2240506</v>
      </c>
      <c r="B1345" s="107" t="s">
        <v>1096</v>
      </c>
      <c r="C1345" s="111"/>
      <c r="D1345" s="101">
        <v>0</v>
      </c>
      <c r="E1345" s="102">
        <f t="shared" si="53"/>
        <v>0</v>
      </c>
      <c r="F1345" s="103">
        <f t="shared" si="54"/>
        <v>0</v>
      </c>
      <c r="G1345" s="104">
        <v>0</v>
      </c>
      <c r="IL1345" s="50"/>
      <c r="IM1345" s="50"/>
      <c r="IN1345" s="50"/>
      <c r="IO1345" s="50"/>
      <c r="IP1345" s="50"/>
    </row>
    <row r="1346" s="83" customFormat="1" ht="15" customHeight="1" spans="1:250">
      <c r="A1346" s="105">
        <v>2240507</v>
      </c>
      <c r="B1346" s="107" t="s">
        <v>1097</v>
      </c>
      <c r="C1346" s="111"/>
      <c r="D1346" s="101">
        <v>0</v>
      </c>
      <c r="E1346" s="102">
        <f t="shared" si="53"/>
        <v>0</v>
      </c>
      <c r="F1346" s="103">
        <f t="shared" si="54"/>
        <v>0</v>
      </c>
      <c r="G1346" s="104">
        <v>0</v>
      </c>
      <c r="IL1346" s="50"/>
      <c r="IM1346" s="50"/>
      <c r="IN1346" s="50"/>
      <c r="IO1346" s="50"/>
      <c r="IP1346" s="50"/>
    </row>
    <row r="1347" s="83" customFormat="1" ht="15" customHeight="1" spans="1:250">
      <c r="A1347" s="105">
        <v>2240508</v>
      </c>
      <c r="B1347" s="107" t="s">
        <v>1098</v>
      </c>
      <c r="C1347" s="111"/>
      <c r="D1347" s="101">
        <v>0</v>
      </c>
      <c r="E1347" s="102">
        <f t="shared" si="53"/>
        <v>0</v>
      </c>
      <c r="F1347" s="103">
        <f t="shared" si="54"/>
        <v>0</v>
      </c>
      <c r="G1347" s="104">
        <v>0</v>
      </c>
      <c r="IL1347" s="50"/>
      <c r="IM1347" s="50"/>
      <c r="IN1347" s="50"/>
      <c r="IO1347" s="50"/>
      <c r="IP1347" s="50"/>
    </row>
    <row r="1348" s="83" customFormat="1" ht="15" customHeight="1" spans="1:250">
      <c r="A1348" s="105">
        <v>2240509</v>
      </c>
      <c r="B1348" s="107" t="s">
        <v>1099</v>
      </c>
      <c r="C1348" s="111"/>
      <c r="D1348" s="101">
        <v>0</v>
      </c>
      <c r="E1348" s="102">
        <f t="shared" si="53"/>
        <v>0</v>
      </c>
      <c r="F1348" s="103">
        <f t="shared" si="54"/>
        <v>0</v>
      </c>
      <c r="G1348" s="104">
        <v>0</v>
      </c>
      <c r="IL1348" s="50"/>
      <c r="IM1348" s="50"/>
      <c r="IN1348" s="50"/>
      <c r="IO1348" s="50"/>
      <c r="IP1348" s="50"/>
    </row>
    <row r="1349" s="83" customFormat="1" ht="15" customHeight="1" spans="1:250">
      <c r="A1349" s="105">
        <v>2240510</v>
      </c>
      <c r="B1349" s="107" t="s">
        <v>1100</v>
      </c>
      <c r="C1349" s="111"/>
      <c r="D1349" s="101">
        <v>0</v>
      </c>
      <c r="E1349" s="102">
        <f t="shared" ref="E1349:E1379" si="55">D1349-C1349</f>
        <v>0</v>
      </c>
      <c r="F1349" s="103">
        <f t="shared" si="54"/>
        <v>0</v>
      </c>
      <c r="G1349" s="104">
        <v>0</v>
      </c>
      <c r="IL1349" s="50"/>
      <c r="IM1349" s="50"/>
      <c r="IN1349" s="50"/>
      <c r="IO1349" s="50"/>
      <c r="IP1349" s="50"/>
    </row>
    <row r="1350" s="83" customFormat="1" ht="15" customHeight="1" spans="1:250">
      <c r="A1350" s="105">
        <v>2240550</v>
      </c>
      <c r="B1350" s="107" t="s">
        <v>1101</v>
      </c>
      <c r="C1350" s="111"/>
      <c r="D1350" s="101">
        <v>0</v>
      </c>
      <c r="E1350" s="102">
        <f t="shared" si="55"/>
        <v>0</v>
      </c>
      <c r="F1350" s="103">
        <f t="shared" si="54"/>
        <v>0</v>
      </c>
      <c r="G1350" s="104">
        <v>0</v>
      </c>
      <c r="IL1350" s="50"/>
      <c r="IM1350" s="50"/>
      <c r="IN1350" s="50"/>
      <c r="IO1350" s="50"/>
      <c r="IP1350" s="50"/>
    </row>
    <row r="1351" s="83" customFormat="1" ht="15" customHeight="1" spans="1:250">
      <c r="A1351" s="105">
        <v>2240599</v>
      </c>
      <c r="B1351" s="107" t="s">
        <v>1102</v>
      </c>
      <c r="C1351" s="111"/>
      <c r="D1351" s="101">
        <v>0</v>
      </c>
      <c r="E1351" s="102">
        <f t="shared" si="55"/>
        <v>0</v>
      </c>
      <c r="F1351" s="103">
        <f t="shared" si="54"/>
        <v>0</v>
      </c>
      <c r="G1351" s="104">
        <v>0</v>
      </c>
      <c r="IL1351" s="50"/>
      <c r="IM1351" s="50"/>
      <c r="IN1351" s="50"/>
      <c r="IO1351" s="50"/>
      <c r="IP1351" s="50"/>
    </row>
    <row r="1352" s="83" customFormat="1" ht="15" customHeight="1" spans="1:250">
      <c r="A1352" s="105">
        <v>22406</v>
      </c>
      <c r="B1352" s="106" t="s">
        <v>1103</v>
      </c>
      <c r="C1352" s="108">
        <f>SUM(C1353:C1355)</f>
        <v>0</v>
      </c>
      <c r="D1352" s="101">
        <v>0</v>
      </c>
      <c r="E1352" s="102">
        <f t="shared" si="55"/>
        <v>0</v>
      </c>
      <c r="F1352" s="103">
        <f t="shared" si="54"/>
        <v>0</v>
      </c>
      <c r="G1352" s="104">
        <v>0</v>
      </c>
      <c r="IL1352" s="50"/>
      <c r="IM1352" s="50"/>
      <c r="IN1352" s="50"/>
      <c r="IO1352" s="50"/>
      <c r="IP1352" s="50"/>
    </row>
    <row r="1353" s="83" customFormat="1" ht="15" customHeight="1" spans="1:250">
      <c r="A1353" s="105">
        <v>2240601</v>
      </c>
      <c r="B1353" s="107" t="s">
        <v>1104</v>
      </c>
      <c r="C1353" s="111"/>
      <c r="D1353" s="101">
        <v>0</v>
      </c>
      <c r="E1353" s="102">
        <f t="shared" si="55"/>
        <v>0</v>
      </c>
      <c r="F1353" s="103">
        <f t="shared" si="54"/>
        <v>0</v>
      </c>
      <c r="G1353" s="104">
        <v>0</v>
      </c>
      <c r="IL1353" s="50"/>
      <c r="IM1353" s="50"/>
      <c r="IN1353" s="50"/>
      <c r="IO1353" s="50"/>
      <c r="IP1353" s="50"/>
    </row>
    <row r="1354" s="83" customFormat="1" ht="15" customHeight="1" spans="1:250">
      <c r="A1354" s="105">
        <v>2240602</v>
      </c>
      <c r="B1354" s="107" t="s">
        <v>1105</v>
      </c>
      <c r="C1354" s="111"/>
      <c r="D1354" s="101">
        <v>0</v>
      </c>
      <c r="E1354" s="102">
        <f t="shared" si="55"/>
        <v>0</v>
      </c>
      <c r="F1354" s="103">
        <f t="shared" si="54"/>
        <v>0</v>
      </c>
      <c r="G1354" s="104">
        <v>0</v>
      </c>
      <c r="IL1354" s="50"/>
      <c r="IM1354" s="50"/>
      <c r="IN1354" s="50"/>
      <c r="IO1354" s="50"/>
      <c r="IP1354" s="50"/>
    </row>
    <row r="1355" s="83" customFormat="1" ht="15" customHeight="1" spans="1:250">
      <c r="A1355" s="105">
        <v>2240699</v>
      </c>
      <c r="B1355" s="107" t="s">
        <v>1106</v>
      </c>
      <c r="C1355" s="111"/>
      <c r="D1355" s="101">
        <v>0</v>
      </c>
      <c r="E1355" s="102">
        <f t="shared" si="55"/>
        <v>0</v>
      </c>
      <c r="F1355" s="103">
        <f t="shared" si="54"/>
        <v>0</v>
      </c>
      <c r="G1355" s="104">
        <v>0</v>
      </c>
      <c r="IL1355" s="50"/>
      <c r="IM1355" s="50"/>
      <c r="IN1355" s="50"/>
      <c r="IO1355" s="50"/>
      <c r="IP1355" s="50"/>
    </row>
    <row r="1356" s="83" customFormat="1" ht="15" customHeight="1" spans="1:250">
      <c r="A1356" s="105">
        <v>22407</v>
      </c>
      <c r="B1356" s="106" t="s">
        <v>1107</v>
      </c>
      <c r="C1356" s="108">
        <f>SUM(C1357:C1361)</f>
        <v>0</v>
      </c>
      <c r="D1356" s="101">
        <v>0</v>
      </c>
      <c r="E1356" s="102">
        <f t="shared" si="55"/>
        <v>0</v>
      </c>
      <c r="F1356" s="103">
        <f t="shared" si="54"/>
        <v>0</v>
      </c>
      <c r="G1356" s="104">
        <v>0</v>
      </c>
      <c r="IL1356" s="50"/>
      <c r="IM1356" s="50"/>
      <c r="IN1356" s="50"/>
      <c r="IO1356" s="50"/>
      <c r="IP1356" s="50"/>
    </row>
    <row r="1357" s="83" customFormat="1" ht="15" customHeight="1" spans="1:250">
      <c r="A1357" s="105">
        <v>2240701</v>
      </c>
      <c r="B1357" s="107" t="s">
        <v>1108</v>
      </c>
      <c r="C1357" s="111"/>
      <c r="D1357" s="101">
        <v>0</v>
      </c>
      <c r="E1357" s="102">
        <f t="shared" si="55"/>
        <v>0</v>
      </c>
      <c r="F1357" s="103">
        <f t="shared" si="54"/>
        <v>0</v>
      </c>
      <c r="G1357" s="104">
        <v>0</v>
      </c>
      <c r="IL1357" s="50"/>
      <c r="IM1357" s="50"/>
      <c r="IN1357" s="50"/>
      <c r="IO1357" s="50"/>
      <c r="IP1357" s="50"/>
    </row>
    <row r="1358" s="83" customFormat="1" ht="15" customHeight="1" spans="1:250">
      <c r="A1358" s="105">
        <v>2240702</v>
      </c>
      <c r="B1358" s="107" t="s">
        <v>1109</v>
      </c>
      <c r="C1358" s="111"/>
      <c r="D1358" s="101">
        <v>0</v>
      </c>
      <c r="E1358" s="102">
        <f t="shared" si="55"/>
        <v>0</v>
      </c>
      <c r="F1358" s="103">
        <f t="shared" si="54"/>
        <v>0</v>
      </c>
      <c r="G1358" s="104">
        <v>0</v>
      </c>
      <c r="IL1358" s="50"/>
      <c r="IM1358" s="50"/>
      <c r="IN1358" s="50"/>
      <c r="IO1358" s="50"/>
      <c r="IP1358" s="50"/>
    </row>
    <row r="1359" s="83" customFormat="1" ht="15" customHeight="1" spans="1:250">
      <c r="A1359" s="105">
        <v>2240703</v>
      </c>
      <c r="B1359" s="107" t="s">
        <v>1110</v>
      </c>
      <c r="C1359" s="111"/>
      <c r="D1359" s="101">
        <v>0</v>
      </c>
      <c r="E1359" s="102">
        <f t="shared" si="55"/>
        <v>0</v>
      </c>
      <c r="F1359" s="103">
        <f t="shared" si="54"/>
        <v>0</v>
      </c>
      <c r="G1359" s="104">
        <v>0</v>
      </c>
      <c r="IL1359" s="50"/>
      <c r="IM1359" s="50"/>
      <c r="IN1359" s="50"/>
      <c r="IO1359" s="50"/>
      <c r="IP1359" s="50"/>
    </row>
    <row r="1360" s="83" customFormat="1" ht="15" customHeight="1" spans="1:250">
      <c r="A1360" s="105">
        <v>2240704</v>
      </c>
      <c r="B1360" s="107" t="s">
        <v>1111</v>
      </c>
      <c r="C1360" s="111"/>
      <c r="D1360" s="101">
        <v>0</v>
      </c>
      <c r="E1360" s="102">
        <f t="shared" si="55"/>
        <v>0</v>
      </c>
      <c r="F1360" s="103">
        <f t="shared" si="54"/>
        <v>0</v>
      </c>
      <c r="G1360" s="104">
        <v>0</v>
      </c>
      <c r="IL1360" s="50"/>
      <c r="IM1360" s="50"/>
      <c r="IN1360" s="50"/>
      <c r="IO1360" s="50"/>
      <c r="IP1360" s="50"/>
    </row>
    <row r="1361" s="83" customFormat="1" ht="15" customHeight="1" spans="1:250">
      <c r="A1361" s="105">
        <v>2240799</v>
      </c>
      <c r="B1361" s="107" t="s">
        <v>1112</v>
      </c>
      <c r="C1361" s="111"/>
      <c r="D1361" s="101">
        <v>0</v>
      </c>
      <c r="E1361" s="102">
        <f t="shared" si="55"/>
        <v>0</v>
      </c>
      <c r="F1361" s="103">
        <f t="shared" si="54"/>
        <v>0</v>
      </c>
      <c r="G1361" s="104">
        <v>0</v>
      </c>
      <c r="IL1361" s="50"/>
      <c r="IM1361" s="50"/>
      <c r="IN1361" s="50"/>
      <c r="IO1361" s="50"/>
      <c r="IP1361" s="50"/>
    </row>
    <row r="1362" s="83" customFormat="1" ht="15" customHeight="1" spans="1:250">
      <c r="A1362" s="105">
        <v>22499</v>
      </c>
      <c r="B1362" s="106" t="s">
        <v>1113</v>
      </c>
      <c r="C1362" s="111"/>
      <c r="D1362" s="101">
        <v>0</v>
      </c>
      <c r="E1362" s="102">
        <f t="shared" si="55"/>
        <v>0</v>
      </c>
      <c r="F1362" s="103">
        <f t="shared" si="54"/>
        <v>0</v>
      </c>
      <c r="G1362" s="104">
        <v>0</v>
      </c>
      <c r="IL1362" s="50"/>
      <c r="IM1362" s="50"/>
      <c r="IN1362" s="50"/>
      <c r="IO1362" s="50"/>
      <c r="IP1362" s="50"/>
    </row>
    <row r="1363" s="83" customFormat="1" ht="15" customHeight="1" spans="1:250">
      <c r="A1363" s="105">
        <v>227</v>
      </c>
      <c r="B1363" s="106" t="s">
        <v>1114</v>
      </c>
      <c r="C1363" s="111">
        <v>2000</v>
      </c>
      <c r="D1363" s="101">
        <v>2000</v>
      </c>
      <c r="E1363" s="102">
        <f t="shared" si="55"/>
        <v>0</v>
      </c>
      <c r="F1363" s="103">
        <f t="shared" si="54"/>
        <v>0</v>
      </c>
      <c r="G1363" s="104">
        <v>2000</v>
      </c>
      <c r="IL1363" s="50"/>
      <c r="IM1363" s="50"/>
      <c r="IN1363" s="50"/>
      <c r="IO1363" s="50"/>
      <c r="IP1363" s="50"/>
    </row>
    <row r="1364" s="83" customFormat="1" ht="15" customHeight="1" spans="1:250">
      <c r="A1364" s="105">
        <v>229</v>
      </c>
      <c r="B1364" s="106" t="s">
        <v>1115</v>
      </c>
      <c r="C1364" s="110">
        <f>C1365+C1366</f>
        <v>2400</v>
      </c>
      <c r="D1364" s="101">
        <v>2400</v>
      </c>
      <c r="E1364" s="102">
        <f t="shared" si="55"/>
        <v>0</v>
      </c>
      <c r="F1364" s="103">
        <f t="shared" si="54"/>
        <v>0</v>
      </c>
      <c r="G1364" s="104">
        <v>2400</v>
      </c>
      <c r="IL1364" s="50"/>
      <c r="IM1364" s="50"/>
      <c r="IN1364" s="50"/>
      <c r="IO1364" s="50"/>
      <c r="IP1364" s="50"/>
    </row>
    <row r="1365" s="83" customFormat="1" ht="15" customHeight="1" spans="1:250">
      <c r="A1365" s="105">
        <v>22902</v>
      </c>
      <c r="B1365" s="106" t="s">
        <v>1116</v>
      </c>
      <c r="C1365" s="111">
        <v>2400</v>
      </c>
      <c r="D1365" s="101">
        <v>2400</v>
      </c>
      <c r="E1365" s="102">
        <f t="shared" si="55"/>
        <v>0</v>
      </c>
      <c r="F1365" s="103">
        <f t="shared" si="54"/>
        <v>0</v>
      </c>
      <c r="G1365" s="104">
        <v>2400</v>
      </c>
      <c r="IL1365" s="50"/>
      <c r="IM1365" s="50"/>
      <c r="IN1365" s="50"/>
      <c r="IO1365" s="50"/>
      <c r="IP1365" s="50"/>
    </row>
    <row r="1366" s="83" customFormat="1" ht="15" customHeight="1" spans="1:250">
      <c r="A1366" s="105">
        <v>22999</v>
      </c>
      <c r="B1366" s="106" t="s">
        <v>1117</v>
      </c>
      <c r="C1366" s="110">
        <f>C1367</f>
        <v>0</v>
      </c>
      <c r="D1366" s="101">
        <v>0</v>
      </c>
      <c r="E1366" s="102">
        <f t="shared" si="55"/>
        <v>0</v>
      </c>
      <c r="F1366" s="103">
        <f t="shared" si="54"/>
        <v>0</v>
      </c>
      <c r="G1366" s="104">
        <v>0</v>
      </c>
      <c r="IL1366" s="50"/>
      <c r="IM1366" s="50"/>
      <c r="IN1366" s="50"/>
      <c r="IO1366" s="50"/>
      <c r="IP1366" s="50"/>
    </row>
    <row r="1367" s="83" customFormat="1" ht="15" customHeight="1" spans="1:250">
      <c r="A1367" s="105">
        <v>2299901</v>
      </c>
      <c r="B1367" s="107" t="s">
        <v>1118</v>
      </c>
      <c r="C1367" s="111"/>
      <c r="D1367" s="101">
        <v>0</v>
      </c>
      <c r="E1367" s="102">
        <f t="shared" si="55"/>
        <v>0</v>
      </c>
      <c r="F1367" s="103">
        <f t="shared" si="54"/>
        <v>0</v>
      </c>
      <c r="G1367" s="104">
        <v>0</v>
      </c>
      <c r="IL1367" s="50"/>
      <c r="IM1367" s="50"/>
      <c r="IN1367" s="50"/>
      <c r="IO1367" s="50"/>
      <c r="IP1367" s="50"/>
    </row>
    <row r="1368" s="83" customFormat="1" ht="15" customHeight="1" spans="1:250">
      <c r="A1368" s="105">
        <v>232</v>
      </c>
      <c r="B1368" s="106" t="s">
        <v>1119</v>
      </c>
      <c r="C1368" s="110">
        <f>C1369+C1370+C1371</f>
        <v>2662</v>
      </c>
      <c r="D1368" s="101">
        <v>3289</v>
      </c>
      <c r="E1368" s="102">
        <f t="shared" si="55"/>
        <v>627</v>
      </c>
      <c r="F1368" s="103">
        <f t="shared" si="54"/>
        <v>23.5537190082645</v>
      </c>
      <c r="G1368" s="104">
        <v>3289</v>
      </c>
      <c r="IL1368" s="50"/>
      <c r="IM1368" s="50"/>
      <c r="IN1368" s="50"/>
      <c r="IO1368" s="50"/>
      <c r="IP1368" s="50"/>
    </row>
    <row r="1369" s="83" customFormat="1" ht="15" customHeight="1" spans="1:250">
      <c r="A1369" s="105">
        <v>23201</v>
      </c>
      <c r="B1369" s="106" t="s">
        <v>1120</v>
      </c>
      <c r="C1369" s="111"/>
      <c r="D1369" s="101">
        <v>0</v>
      </c>
      <c r="E1369" s="102">
        <f t="shared" si="55"/>
        <v>0</v>
      </c>
      <c r="F1369" s="103">
        <f t="shared" si="54"/>
        <v>0</v>
      </c>
      <c r="G1369" s="104">
        <v>0</v>
      </c>
      <c r="IL1369" s="50"/>
      <c r="IM1369" s="50"/>
      <c r="IN1369" s="50"/>
      <c r="IO1369" s="50"/>
      <c r="IP1369" s="50"/>
    </row>
    <row r="1370" s="83" customFormat="1" ht="15" customHeight="1" spans="1:250">
      <c r="A1370" s="105">
        <v>23202</v>
      </c>
      <c r="B1370" s="106" t="s">
        <v>1121</v>
      </c>
      <c r="C1370" s="111"/>
      <c r="D1370" s="101">
        <v>0</v>
      </c>
      <c r="E1370" s="102">
        <f t="shared" si="55"/>
        <v>0</v>
      </c>
      <c r="F1370" s="103">
        <f t="shared" si="54"/>
        <v>0</v>
      </c>
      <c r="G1370" s="104">
        <v>0</v>
      </c>
      <c r="IL1370" s="50"/>
      <c r="IM1370" s="50"/>
      <c r="IN1370" s="50"/>
      <c r="IO1370" s="50"/>
      <c r="IP1370" s="50"/>
    </row>
    <row r="1371" s="83" customFormat="1" ht="15" customHeight="1" spans="1:250">
      <c r="A1371" s="105">
        <v>23203</v>
      </c>
      <c r="B1371" s="106" t="s">
        <v>1122</v>
      </c>
      <c r="C1371" s="110">
        <f>SUM(C1372:C1375)</f>
        <v>2662</v>
      </c>
      <c r="D1371" s="101">
        <v>3289</v>
      </c>
      <c r="E1371" s="102">
        <f t="shared" si="55"/>
        <v>627</v>
      </c>
      <c r="F1371" s="103">
        <f t="shared" si="54"/>
        <v>23.5537190082645</v>
      </c>
      <c r="G1371" s="104">
        <v>3289</v>
      </c>
      <c r="IL1371" s="50"/>
      <c r="IM1371" s="50"/>
      <c r="IN1371" s="50"/>
      <c r="IO1371" s="50"/>
      <c r="IP1371" s="50"/>
    </row>
    <row r="1372" s="83" customFormat="1" ht="15" customHeight="1" spans="1:250">
      <c r="A1372" s="105">
        <v>2320301</v>
      </c>
      <c r="B1372" s="107" t="s">
        <v>1123</v>
      </c>
      <c r="C1372" s="115">
        <v>2662</v>
      </c>
      <c r="D1372" s="101">
        <v>3289</v>
      </c>
      <c r="E1372" s="102">
        <f t="shared" si="55"/>
        <v>627</v>
      </c>
      <c r="F1372" s="103">
        <f t="shared" si="54"/>
        <v>23.5537190082645</v>
      </c>
      <c r="G1372" s="104">
        <v>3289</v>
      </c>
      <c r="IL1372" s="50"/>
      <c r="IM1372" s="50"/>
      <c r="IN1372" s="50"/>
      <c r="IO1372" s="50"/>
      <c r="IP1372" s="50"/>
    </row>
    <row r="1373" s="83" customFormat="1" ht="15" customHeight="1" spans="1:250">
      <c r="A1373" s="105">
        <v>2320302</v>
      </c>
      <c r="B1373" s="107" t="s">
        <v>1124</v>
      </c>
      <c r="C1373" s="115"/>
      <c r="D1373" s="101">
        <v>0</v>
      </c>
      <c r="E1373" s="102">
        <f t="shared" si="55"/>
        <v>0</v>
      </c>
      <c r="F1373" s="103">
        <f t="shared" si="54"/>
        <v>0</v>
      </c>
      <c r="G1373" s="104">
        <v>0</v>
      </c>
      <c r="IL1373" s="50"/>
      <c r="IM1373" s="50"/>
      <c r="IN1373" s="50"/>
      <c r="IO1373" s="50"/>
      <c r="IP1373" s="50"/>
    </row>
    <row r="1374" s="83" customFormat="1" ht="15" customHeight="1" spans="1:250">
      <c r="A1374" s="105">
        <v>2320303</v>
      </c>
      <c r="B1374" s="107" t="s">
        <v>1125</v>
      </c>
      <c r="C1374" s="115"/>
      <c r="D1374" s="101">
        <v>0</v>
      </c>
      <c r="E1374" s="102">
        <f t="shared" si="55"/>
        <v>0</v>
      </c>
      <c r="F1374" s="103">
        <f t="shared" si="54"/>
        <v>0</v>
      </c>
      <c r="G1374" s="104">
        <v>0</v>
      </c>
      <c r="IL1374" s="50"/>
      <c r="IM1374" s="50"/>
      <c r="IN1374" s="50"/>
      <c r="IO1374" s="50"/>
      <c r="IP1374" s="50"/>
    </row>
    <row r="1375" s="83" customFormat="1" ht="15" customHeight="1" spans="1:250">
      <c r="A1375" s="105">
        <v>2320304</v>
      </c>
      <c r="B1375" s="107" t="s">
        <v>1126</v>
      </c>
      <c r="C1375" s="115"/>
      <c r="D1375" s="101">
        <v>0</v>
      </c>
      <c r="E1375" s="102">
        <f t="shared" si="55"/>
        <v>0</v>
      </c>
      <c r="F1375" s="103">
        <f t="shared" si="54"/>
        <v>0</v>
      </c>
      <c r="G1375" s="104">
        <v>0</v>
      </c>
      <c r="IL1375" s="50"/>
      <c r="IM1375" s="50"/>
      <c r="IN1375" s="50"/>
      <c r="IO1375" s="50"/>
      <c r="IP1375" s="50"/>
    </row>
    <row r="1376" s="83" customFormat="1" ht="15" customHeight="1" spans="1:250">
      <c r="A1376" s="105">
        <v>233</v>
      </c>
      <c r="B1376" s="106" t="s">
        <v>1127</v>
      </c>
      <c r="C1376" s="115">
        <f>SUM(C1377:C1379)</f>
        <v>0</v>
      </c>
      <c r="D1376" s="101">
        <v>0</v>
      </c>
      <c r="E1376" s="102">
        <f t="shared" si="55"/>
        <v>0</v>
      </c>
      <c r="F1376" s="103">
        <f t="shared" si="54"/>
        <v>0</v>
      </c>
      <c r="G1376" s="104">
        <v>0</v>
      </c>
      <c r="IL1376" s="50"/>
      <c r="IM1376" s="50"/>
      <c r="IN1376" s="50"/>
      <c r="IO1376" s="50"/>
      <c r="IP1376" s="50"/>
    </row>
    <row r="1377" s="83" customFormat="1" ht="15" customHeight="1" spans="1:250">
      <c r="A1377" s="105">
        <v>23301</v>
      </c>
      <c r="B1377" s="106" t="s">
        <v>1128</v>
      </c>
      <c r="C1377" s="115"/>
      <c r="D1377" s="101">
        <v>0</v>
      </c>
      <c r="E1377" s="102">
        <f t="shared" si="55"/>
        <v>0</v>
      </c>
      <c r="F1377" s="103">
        <f t="shared" si="54"/>
        <v>0</v>
      </c>
      <c r="G1377" s="104">
        <v>0</v>
      </c>
      <c r="IL1377" s="50"/>
      <c r="IM1377" s="50"/>
      <c r="IN1377" s="50"/>
      <c r="IO1377" s="50"/>
      <c r="IP1377" s="50"/>
    </row>
    <row r="1378" s="83" customFormat="1" ht="15" customHeight="1" spans="1:250">
      <c r="A1378" s="105">
        <v>23302</v>
      </c>
      <c r="B1378" s="106" t="s">
        <v>1129</v>
      </c>
      <c r="C1378" s="115"/>
      <c r="D1378" s="101">
        <v>0</v>
      </c>
      <c r="E1378" s="102">
        <f t="shared" si="55"/>
        <v>0</v>
      </c>
      <c r="F1378" s="103">
        <f t="shared" si="54"/>
        <v>0</v>
      </c>
      <c r="G1378" s="104">
        <v>0</v>
      </c>
      <c r="IL1378" s="50"/>
      <c r="IM1378" s="50"/>
      <c r="IN1378" s="50"/>
      <c r="IO1378" s="50"/>
      <c r="IP1378" s="50"/>
    </row>
    <row r="1379" s="83" customFormat="1" ht="15" customHeight="1" spans="1:250">
      <c r="A1379" s="105">
        <v>23303</v>
      </c>
      <c r="B1379" s="106" t="s">
        <v>1130</v>
      </c>
      <c r="C1379" s="115"/>
      <c r="D1379" s="101">
        <v>0</v>
      </c>
      <c r="E1379" s="102">
        <f t="shared" si="55"/>
        <v>0</v>
      </c>
      <c r="F1379" s="103">
        <f t="shared" si="54"/>
        <v>0</v>
      </c>
      <c r="G1379" s="104">
        <v>0</v>
      </c>
      <c r="IL1379" s="50"/>
      <c r="IM1379" s="50"/>
      <c r="IN1379" s="50"/>
      <c r="IO1379" s="50"/>
      <c r="IP1379" s="50"/>
    </row>
    <row r="1380" s="83" customFormat="1" ht="15.75" customHeight="1" spans="1:250">
      <c r="A1380" s="89"/>
      <c r="C1380" s="87"/>
      <c r="F1380" s="88"/>
      <c r="IL1380" s="50"/>
      <c r="IM1380" s="50"/>
      <c r="IN1380" s="50"/>
      <c r="IO1380" s="50"/>
      <c r="IP1380" s="50"/>
    </row>
    <row r="1381" s="83" customFormat="1" ht="15.75" customHeight="1" spans="1:250">
      <c r="A1381" s="89"/>
      <c r="C1381" s="87"/>
      <c r="F1381" s="88"/>
      <c r="IL1381" s="50"/>
      <c r="IM1381" s="50"/>
      <c r="IN1381" s="50"/>
      <c r="IO1381" s="50"/>
      <c r="IP1381" s="50"/>
    </row>
    <row r="1382" s="83" customFormat="1" ht="15.75" customHeight="1" spans="1:250">
      <c r="A1382" s="89"/>
      <c r="C1382" s="87"/>
      <c r="F1382" s="88"/>
      <c r="IL1382" s="50"/>
      <c r="IM1382" s="50"/>
      <c r="IN1382" s="50"/>
      <c r="IO1382" s="50"/>
      <c r="IP1382" s="50"/>
    </row>
    <row r="1383" s="83" customFormat="1" ht="15.75" customHeight="1" spans="1:250">
      <c r="A1383" s="89"/>
      <c r="C1383" s="87"/>
      <c r="F1383" s="88"/>
      <c r="IL1383" s="50"/>
      <c r="IM1383" s="50"/>
      <c r="IN1383" s="50"/>
      <c r="IO1383" s="50"/>
      <c r="IP1383" s="50"/>
    </row>
    <row r="1384" s="83" customFormat="1" ht="15.75" customHeight="1" spans="1:250">
      <c r="A1384" s="89"/>
      <c r="C1384" s="87"/>
      <c r="F1384" s="88"/>
      <c r="IL1384" s="50"/>
      <c r="IM1384" s="50"/>
      <c r="IN1384" s="50"/>
      <c r="IO1384" s="50"/>
      <c r="IP1384" s="50"/>
    </row>
    <row r="1385" s="83" customFormat="1" ht="15.75" customHeight="1" spans="1:250">
      <c r="A1385" s="89"/>
      <c r="C1385" s="87"/>
      <c r="F1385" s="88"/>
      <c r="IL1385" s="50"/>
      <c r="IM1385" s="50"/>
      <c r="IN1385" s="50"/>
      <c r="IO1385" s="50"/>
      <c r="IP1385" s="50"/>
    </row>
    <row r="1386" s="83" customFormat="1" ht="15.75" customHeight="1" spans="1:250">
      <c r="A1386" s="89"/>
      <c r="C1386" s="87"/>
      <c r="F1386" s="88"/>
      <c r="IL1386" s="50"/>
      <c r="IM1386" s="50"/>
      <c r="IN1386" s="50"/>
      <c r="IO1386" s="50"/>
      <c r="IP1386" s="50"/>
    </row>
    <row r="1387" s="83" customFormat="1" ht="15.75" customHeight="1" spans="1:250">
      <c r="A1387" s="89"/>
      <c r="C1387" s="87"/>
      <c r="F1387" s="88"/>
      <c r="IL1387" s="50"/>
      <c r="IM1387" s="50"/>
      <c r="IN1387" s="50"/>
      <c r="IO1387" s="50"/>
      <c r="IP1387" s="50"/>
    </row>
    <row r="1388" s="83" customFormat="1" ht="15.75" customHeight="1" spans="1:250">
      <c r="A1388" s="89"/>
      <c r="C1388" s="87"/>
      <c r="F1388" s="88"/>
      <c r="IL1388" s="50"/>
      <c r="IM1388" s="50"/>
      <c r="IN1388" s="50"/>
      <c r="IO1388" s="50"/>
      <c r="IP1388" s="50"/>
    </row>
    <row r="1389" s="83" customFormat="1" ht="15.75" customHeight="1" spans="1:250">
      <c r="A1389" s="89"/>
      <c r="C1389" s="87"/>
      <c r="F1389" s="88"/>
      <c r="IL1389" s="50"/>
      <c r="IM1389" s="50"/>
      <c r="IN1389" s="50"/>
      <c r="IO1389" s="50"/>
      <c r="IP1389" s="50"/>
    </row>
    <row r="1390" s="83" customFormat="1" ht="15.75" customHeight="1" spans="1:250">
      <c r="A1390" s="89"/>
      <c r="C1390" s="87"/>
      <c r="F1390" s="88"/>
      <c r="IL1390" s="50"/>
      <c r="IM1390" s="50"/>
      <c r="IN1390" s="50"/>
      <c r="IO1390" s="50"/>
      <c r="IP1390" s="50"/>
    </row>
    <row r="1391" s="83" customFormat="1" ht="15.75" customHeight="1" spans="1:250">
      <c r="A1391" s="89"/>
      <c r="C1391" s="87"/>
      <c r="F1391" s="88"/>
      <c r="IL1391" s="50"/>
      <c r="IM1391" s="50"/>
      <c r="IN1391" s="50"/>
      <c r="IO1391" s="50"/>
      <c r="IP1391" s="50"/>
    </row>
    <row r="1392" s="83" customFormat="1" ht="15.75" customHeight="1" spans="1:250">
      <c r="A1392" s="89"/>
      <c r="C1392" s="87"/>
      <c r="F1392" s="88"/>
      <c r="IL1392" s="50"/>
      <c r="IM1392" s="50"/>
      <c r="IN1392" s="50"/>
      <c r="IO1392" s="50"/>
      <c r="IP1392" s="50"/>
    </row>
    <row r="1393" s="83" customFormat="1" ht="15.75" customHeight="1" spans="1:250">
      <c r="A1393" s="89"/>
      <c r="C1393" s="87"/>
      <c r="F1393" s="88"/>
      <c r="IL1393" s="50"/>
      <c r="IM1393" s="50"/>
      <c r="IN1393" s="50"/>
      <c r="IO1393" s="50"/>
      <c r="IP1393" s="50"/>
    </row>
    <row r="1394" s="83" customFormat="1" ht="15.75" customHeight="1" spans="1:250">
      <c r="A1394" s="89"/>
      <c r="C1394" s="87"/>
      <c r="F1394" s="88"/>
      <c r="IL1394" s="50"/>
      <c r="IM1394" s="50"/>
      <c r="IN1394" s="50"/>
      <c r="IO1394" s="50"/>
      <c r="IP1394" s="50"/>
    </row>
    <row r="1395" s="83" customFormat="1" ht="15.75" customHeight="1" spans="1:250">
      <c r="A1395" s="89"/>
      <c r="C1395" s="87"/>
      <c r="F1395" s="88"/>
      <c r="IL1395" s="50"/>
      <c r="IM1395" s="50"/>
      <c r="IN1395" s="50"/>
      <c r="IO1395" s="50"/>
      <c r="IP1395" s="50"/>
    </row>
    <row r="1396" s="83" customFormat="1" ht="15.75" customHeight="1" spans="1:250">
      <c r="A1396" s="89"/>
      <c r="C1396" s="87"/>
      <c r="F1396" s="88"/>
      <c r="IL1396" s="50"/>
      <c r="IM1396" s="50"/>
      <c r="IN1396" s="50"/>
      <c r="IO1396" s="50"/>
      <c r="IP1396" s="50"/>
    </row>
    <row r="1397" s="83" customFormat="1" ht="15.75" customHeight="1" spans="1:250">
      <c r="A1397" s="89"/>
      <c r="C1397" s="87"/>
      <c r="F1397" s="88"/>
      <c r="IL1397" s="50"/>
      <c r="IM1397" s="50"/>
      <c r="IN1397" s="50"/>
      <c r="IO1397" s="50"/>
      <c r="IP1397" s="50"/>
    </row>
    <row r="1398" s="83" customFormat="1" ht="15.75" customHeight="1" spans="1:250">
      <c r="A1398" s="89"/>
      <c r="C1398" s="87"/>
      <c r="F1398" s="88"/>
      <c r="IL1398" s="50"/>
      <c r="IM1398" s="50"/>
      <c r="IN1398" s="50"/>
      <c r="IO1398" s="50"/>
      <c r="IP1398" s="50"/>
    </row>
    <row r="1399" s="83" customFormat="1" ht="15.75" customHeight="1" spans="1:250">
      <c r="A1399" s="89"/>
      <c r="C1399" s="87"/>
      <c r="F1399" s="88"/>
      <c r="IL1399" s="50"/>
      <c r="IM1399" s="50"/>
      <c r="IN1399" s="50"/>
      <c r="IO1399" s="50"/>
      <c r="IP1399" s="50"/>
    </row>
    <row r="1400" s="83" customFormat="1" ht="15.75" customHeight="1" spans="1:250">
      <c r="A1400" s="89"/>
      <c r="C1400" s="87"/>
      <c r="F1400" s="88"/>
      <c r="IL1400" s="50"/>
      <c r="IM1400" s="50"/>
      <c r="IN1400" s="50"/>
      <c r="IO1400" s="50"/>
      <c r="IP1400" s="50"/>
    </row>
    <row r="1401" s="83" customFormat="1" ht="15.75" customHeight="1" spans="1:250">
      <c r="A1401" s="89"/>
      <c r="C1401" s="87"/>
      <c r="F1401" s="88"/>
      <c r="IL1401" s="50"/>
      <c r="IM1401" s="50"/>
      <c r="IN1401" s="50"/>
      <c r="IO1401" s="50"/>
      <c r="IP1401" s="50"/>
    </row>
    <row r="1402" s="83" customFormat="1" ht="15.75" customHeight="1" spans="1:250">
      <c r="A1402" s="89"/>
      <c r="C1402" s="87"/>
      <c r="F1402" s="88"/>
      <c r="IL1402" s="50"/>
      <c r="IM1402" s="50"/>
      <c r="IN1402" s="50"/>
      <c r="IO1402" s="50"/>
      <c r="IP1402" s="50"/>
    </row>
    <row r="1403" s="83" customFormat="1" ht="15.75" customHeight="1" spans="1:250">
      <c r="A1403" s="89"/>
      <c r="C1403" s="87"/>
      <c r="F1403" s="88"/>
      <c r="IL1403" s="50"/>
      <c r="IM1403" s="50"/>
      <c r="IN1403" s="50"/>
      <c r="IO1403" s="50"/>
      <c r="IP1403" s="50"/>
    </row>
    <row r="1404" s="83" customFormat="1" ht="15.75" customHeight="1" spans="1:250">
      <c r="A1404" s="89"/>
      <c r="C1404" s="87"/>
      <c r="F1404" s="88"/>
      <c r="IL1404" s="50"/>
      <c r="IM1404" s="50"/>
      <c r="IN1404" s="50"/>
      <c r="IO1404" s="50"/>
      <c r="IP1404" s="50"/>
    </row>
    <row r="1405" s="83" customFormat="1" ht="15.75" customHeight="1" spans="1:250">
      <c r="A1405" s="89"/>
      <c r="C1405" s="87"/>
      <c r="F1405" s="88"/>
      <c r="IL1405" s="50"/>
      <c r="IM1405" s="50"/>
      <c r="IN1405" s="50"/>
      <c r="IO1405" s="50"/>
      <c r="IP1405" s="50"/>
    </row>
    <row r="1406" s="83" customFormat="1" ht="15.75" customHeight="1" spans="1:250">
      <c r="A1406" s="89"/>
      <c r="C1406" s="87"/>
      <c r="F1406" s="88"/>
      <c r="IL1406" s="50"/>
      <c r="IM1406" s="50"/>
      <c r="IN1406" s="50"/>
      <c r="IO1406" s="50"/>
      <c r="IP1406" s="50"/>
    </row>
    <row r="1407" s="83" customFormat="1" ht="15.75" customHeight="1" spans="1:250">
      <c r="A1407" s="89"/>
      <c r="C1407" s="87"/>
      <c r="F1407" s="88"/>
      <c r="IL1407" s="50"/>
      <c r="IM1407" s="50"/>
      <c r="IN1407" s="50"/>
      <c r="IO1407" s="50"/>
      <c r="IP1407" s="50"/>
    </row>
    <row r="1408" s="83" customFormat="1" ht="15.75" customHeight="1" spans="1:250">
      <c r="A1408" s="89"/>
      <c r="C1408" s="87"/>
      <c r="F1408" s="88"/>
      <c r="IL1408" s="50"/>
      <c r="IM1408" s="50"/>
      <c r="IN1408" s="50"/>
      <c r="IO1408" s="50"/>
      <c r="IP1408" s="50"/>
    </row>
    <row r="1409" s="83" customFormat="1" ht="15.75" customHeight="1" spans="1:250">
      <c r="A1409" s="89"/>
      <c r="C1409" s="87"/>
      <c r="F1409" s="88"/>
      <c r="IL1409" s="50"/>
      <c r="IM1409" s="50"/>
      <c r="IN1409" s="50"/>
      <c r="IO1409" s="50"/>
      <c r="IP1409" s="50"/>
    </row>
    <row r="1410" s="83" customFormat="1" ht="15.75" customHeight="1" spans="1:250">
      <c r="A1410" s="89"/>
      <c r="C1410" s="87"/>
      <c r="F1410" s="88"/>
      <c r="IL1410" s="50"/>
      <c r="IM1410" s="50"/>
      <c r="IN1410" s="50"/>
      <c r="IO1410" s="50"/>
      <c r="IP1410" s="50"/>
    </row>
    <row r="1411" s="83" customFormat="1" ht="15.75" customHeight="1" spans="1:250">
      <c r="A1411" s="89"/>
      <c r="C1411" s="87"/>
      <c r="F1411" s="88"/>
      <c r="IL1411" s="50"/>
      <c r="IM1411" s="50"/>
      <c r="IN1411" s="50"/>
      <c r="IO1411" s="50"/>
      <c r="IP1411" s="50"/>
    </row>
    <row r="1412" s="83" customFormat="1" ht="15.75" customHeight="1" spans="1:250">
      <c r="A1412" s="89"/>
      <c r="C1412" s="87"/>
      <c r="F1412" s="88"/>
      <c r="IL1412" s="50"/>
      <c r="IM1412" s="50"/>
      <c r="IN1412" s="50"/>
      <c r="IO1412" s="50"/>
      <c r="IP1412" s="50"/>
    </row>
    <row r="1413" s="83" customFormat="1" ht="15.75" customHeight="1" spans="1:250">
      <c r="A1413" s="89"/>
      <c r="C1413" s="87"/>
      <c r="F1413" s="88"/>
      <c r="IL1413" s="50"/>
      <c r="IM1413" s="50"/>
      <c r="IN1413" s="50"/>
      <c r="IO1413" s="50"/>
      <c r="IP1413" s="50"/>
    </row>
    <row r="1414" s="83" customFormat="1" ht="15.75" customHeight="1" spans="1:250">
      <c r="A1414" s="89"/>
      <c r="C1414" s="87"/>
      <c r="F1414" s="88"/>
      <c r="IL1414" s="50"/>
      <c r="IM1414" s="50"/>
      <c r="IN1414" s="50"/>
      <c r="IO1414" s="50"/>
      <c r="IP1414" s="50"/>
    </row>
    <row r="1415" s="83" customFormat="1" ht="15.75" customHeight="1" spans="1:250">
      <c r="A1415" s="89"/>
      <c r="C1415" s="87"/>
      <c r="F1415" s="88"/>
      <c r="IL1415" s="50"/>
      <c r="IM1415" s="50"/>
      <c r="IN1415" s="50"/>
      <c r="IO1415" s="50"/>
      <c r="IP1415" s="50"/>
    </row>
    <row r="1416" s="83" customFormat="1" ht="15.75" customHeight="1" spans="1:250">
      <c r="A1416" s="89"/>
      <c r="C1416" s="87"/>
      <c r="F1416" s="88"/>
      <c r="IL1416" s="50"/>
      <c r="IM1416" s="50"/>
      <c r="IN1416" s="50"/>
      <c r="IO1416" s="50"/>
      <c r="IP1416" s="50"/>
    </row>
    <row r="1417" s="83" customFormat="1" ht="15.75" customHeight="1" spans="1:250">
      <c r="A1417" s="89"/>
      <c r="C1417" s="87"/>
      <c r="F1417" s="88"/>
      <c r="IL1417" s="50"/>
      <c r="IM1417" s="50"/>
      <c r="IN1417" s="50"/>
      <c r="IO1417" s="50"/>
      <c r="IP1417" s="50"/>
    </row>
    <row r="1418" s="83" customFormat="1" ht="15.75" customHeight="1" spans="1:250">
      <c r="A1418" s="89"/>
      <c r="C1418" s="87"/>
      <c r="F1418" s="88"/>
      <c r="IL1418" s="50"/>
      <c r="IM1418" s="50"/>
      <c r="IN1418" s="50"/>
      <c r="IO1418" s="50"/>
      <c r="IP1418" s="50"/>
    </row>
    <row r="1419" s="83" customFormat="1" ht="15.75" customHeight="1" spans="1:250">
      <c r="A1419" s="89"/>
      <c r="C1419" s="87"/>
      <c r="F1419" s="88"/>
      <c r="IL1419" s="50"/>
      <c r="IM1419" s="50"/>
      <c r="IN1419" s="50"/>
      <c r="IO1419" s="50"/>
      <c r="IP1419" s="50"/>
    </row>
    <row r="1420" s="83" customFormat="1" ht="15.75" customHeight="1" spans="1:250">
      <c r="A1420" s="89"/>
      <c r="C1420" s="87"/>
      <c r="F1420" s="88"/>
      <c r="IL1420" s="50"/>
      <c r="IM1420" s="50"/>
      <c r="IN1420" s="50"/>
      <c r="IO1420" s="50"/>
      <c r="IP1420" s="50"/>
    </row>
    <row r="1421" s="83" customFormat="1" ht="15.75" customHeight="1" spans="1:250">
      <c r="A1421" s="89"/>
      <c r="C1421" s="87"/>
      <c r="F1421" s="88"/>
      <c r="IL1421" s="50"/>
      <c r="IM1421" s="50"/>
      <c r="IN1421" s="50"/>
      <c r="IO1421" s="50"/>
      <c r="IP1421" s="50"/>
    </row>
    <row r="1422" s="83" customFormat="1" ht="15.75" customHeight="1" spans="1:250">
      <c r="A1422" s="89"/>
      <c r="C1422" s="87"/>
      <c r="F1422" s="88"/>
      <c r="IL1422" s="50"/>
      <c r="IM1422" s="50"/>
      <c r="IN1422" s="50"/>
      <c r="IO1422" s="50"/>
      <c r="IP1422" s="50"/>
    </row>
    <row r="1423" s="83" customFormat="1" ht="15.75" customHeight="1" spans="1:250">
      <c r="A1423" s="89"/>
      <c r="C1423" s="87"/>
      <c r="F1423" s="88"/>
      <c r="IL1423" s="50"/>
      <c r="IM1423" s="50"/>
      <c r="IN1423" s="50"/>
      <c r="IO1423" s="50"/>
      <c r="IP1423" s="50"/>
    </row>
    <row r="1424" s="83" customFormat="1" ht="15.75" customHeight="1" spans="1:250">
      <c r="A1424" s="89"/>
      <c r="C1424" s="87"/>
      <c r="F1424" s="88"/>
      <c r="IL1424" s="50"/>
      <c r="IM1424" s="50"/>
      <c r="IN1424" s="50"/>
      <c r="IO1424" s="50"/>
      <c r="IP1424" s="50"/>
    </row>
    <row r="1425" s="83" customFormat="1" ht="15.75" customHeight="1" spans="1:250">
      <c r="A1425" s="89"/>
      <c r="C1425" s="87"/>
      <c r="F1425" s="88"/>
      <c r="IL1425" s="50"/>
      <c r="IM1425" s="50"/>
      <c r="IN1425" s="50"/>
      <c r="IO1425" s="50"/>
      <c r="IP1425" s="50"/>
    </row>
    <row r="1426" s="83" customFormat="1" ht="15.75" customHeight="1" spans="1:250">
      <c r="A1426" s="89"/>
      <c r="C1426" s="87"/>
      <c r="F1426" s="88"/>
      <c r="IL1426" s="50"/>
      <c r="IM1426" s="50"/>
      <c r="IN1426" s="50"/>
      <c r="IO1426" s="50"/>
      <c r="IP1426" s="50"/>
    </row>
    <row r="1427" s="83" customFormat="1" ht="15.75" customHeight="1" spans="1:250">
      <c r="A1427" s="89"/>
      <c r="C1427" s="87"/>
      <c r="F1427" s="88"/>
      <c r="IL1427" s="50"/>
      <c r="IM1427" s="50"/>
      <c r="IN1427" s="50"/>
      <c r="IO1427" s="50"/>
      <c r="IP1427" s="50"/>
    </row>
    <row r="1428" s="83" customFormat="1" ht="15.75" customHeight="1" spans="1:250">
      <c r="A1428" s="89"/>
      <c r="C1428" s="87"/>
      <c r="F1428" s="88"/>
      <c r="IL1428" s="50"/>
      <c r="IM1428" s="50"/>
      <c r="IN1428" s="50"/>
      <c r="IO1428" s="50"/>
      <c r="IP1428" s="50"/>
    </row>
    <row r="1429" s="83" customFormat="1" ht="15.75" customHeight="1" spans="1:250">
      <c r="A1429" s="89"/>
      <c r="C1429" s="87"/>
      <c r="F1429" s="88"/>
      <c r="IL1429" s="50"/>
      <c r="IM1429" s="50"/>
      <c r="IN1429" s="50"/>
      <c r="IO1429" s="50"/>
      <c r="IP1429" s="50"/>
    </row>
    <row r="1430" s="83" customFormat="1" ht="15.75" customHeight="1" spans="1:250">
      <c r="A1430" s="89"/>
      <c r="C1430" s="87"/>
      <c r="F1430" s="88"/>
      <c r="IL1430" s="50"/>
      <c r="IM1430" s="50"/>
      <c r="IN1430" s="50"/>
      <c r="IO1430" s="50"/>
      <c r="IP1430" s="50"/>
    </row>
    <row r="1431" s="83" customFormat="1" ht="15.75" customHeight="1" spans="1:250">
      <c r="A1431" s="89"/>
      <c r="C1431" s="87"/>
      <c r="F1431" s="88"/>
      <c r="IL1431" s="50"/>
      <c r="IM1431" s="50"/>
      <c r="IN1431" s="50"/>
      <c r="IO1431" s="50"/>
      <c r="IP1431" s="50"/>
    </row>
    <row r="1432" s="83" customFormat="1" ht="15.75" customHeight="1" spans="1:250">
      <c r="A1432" s="89"/>
      <c r="C1432" s="87"/>
      <c r="F1432" s="88"/>
      <c r="IL1432" s="50"/>
      <c r="IM1432" s="50"/>
      <c r="IN1432" s="50"/>
      <c r="IO1432" s="50"/>
      <c r="IP1432" s="50"/>
    </row>
    <row r="1433" s="83" customFormat="1" ht="15.75" customHeight="1" spans="1:250">
      <c r="A1433" s="89"/>
      <c r="C1433" s="87"/>
      <c r="F1433" s="88"/>
      <c r="IL1433" s="50"/>
      <c r="IM1433" s="50"/>
      <c r="IN1433" s="50"/>
      <c r="IO1433" s="50"/>
      <c r="IP1433" s="50"/>
    </row>
    <row r="1434" s="83" customFormat="1" ht="15.75" customHeight="1" spans="1:250">
      <c r="A1434" s="89"/>
      <c r="C1434" s="87"/>
      <c r="F1434" s="88"/>
      <c r="IL1434" s="50"/>
      <c r="IM1434" s="50"/>
      <c r="IN1434" s="50"/>
      <c r="IO1434" s="50"/>
      <c r="IP1434" s="50"/>
    </row>
    <row r="1435" s="83" customFormat="1" ht="15.75" customHeight="1" spans="1:250">
      <c r="A1435" s="89"/>
      <c r="C1435" s="87"/>
      <c r="F1435" s="88"/>
      <c r="IL1435" s="50"/>
      <c r="IM1435" s="50"/>
      <c r="IN1435" s="50"/>
      <c r="IO1435" s="50"/>
      <c r="IP1435" s="50"/>
    </row>
    <row r="1436" s="83" customFormat="1" ht="15.75" customHeight="1" spans="1:250">
      <c r="A1436" s="89"/>
      <c r="C1436" s="87"/>
      <c r="F1436" s="88"/>
      <c r="IL1436" s="50"/>
      <c r="IM1436" s="50"/>
      <c r="IN1436" s="50"/>
      <c r="IO1436" s="50"/>
      <c r="IP1436" s="50"/>
    </row>
    <row r="1437" s="83" customFormat="1" ht="15.75" customHeight="1" spans="1:250">
      <c r="A1437" s="89"/>
      <c r="C1437" s="87"/>
      <c r="F1437" s="88"/>
      <c r="IL1437" s="50"/>
      <c r="IM1437" s="50"/>
      <c r="IN1437" s="50"/>
      <c r="IO1437" s="50"/>
      <c r="IP1437" s="50"/>
    </row>
    <row r="1438" s="83" customFormat="1" ht="15.75" customHeight="1" spans="1:250">
      <c r="A1438" s="89"/>
      <c r="C1438" s="87"/>
      <c r="F1438" s="88"/>
      <c r="IL1438" s="50"/>
      <c r="IM1438" s="50"/>
      <c r="IN1438" s="50"/>
      <c r="IO1438" s="50"/>
      <c r="IP1438" s="50"/>
    </row>
    <row r="1439" s="83" customFormat="1" ht="15.75" customHeight="1" spans="1:250">
      <c r="A1439" s="89"/>
      <c r="C1439" s="87"/>
      <c r="F1439" s="88"/>
      <c r="IL1439" s="50"/>
      <c r="IM1439" s="50"/>
      <c r="IN1439" s="50"/>
      <c r="IO1439" s="50"/>
      <c r="IP1439" s="50"/>
    </row>
    <row r="1440" s="83" customFormat="1" ht="15.75" customHeight="1" spans="1:250">
      <c r="A1440" s="89"/>
      <c r="C1440" s="87"/>
      <c r="F1440" s="88"/>
      <c r="IL1440" s="50"/>
      <c r="IM1440" s="50"/>
      <c r="IN1440" s="50"/>
      <c r="IO1440" s="50"/>
      <c r="IP1440" s="50"/>
    </row>
    <row r="1441" s="83" customFormat="1" ht="15.75" customHeight="1" spans="1:250">
      <c r="A1441" s="89"/>
      <c r="C1441" s="87"/>
      <c r="F1441" s="88"/>
      <c r="IL1441" s="50"/>
      <c r="IM1441" s="50"/>
      <c r="IN1441" s="50"/>
      <c r="IO1441" s="50"/>
      <c r="IP1441" s="50"/>
    </row>
    <row r="1442" s="83" customFormat="1" ht="15.75" customHeight="1" spans="1:250">
      <c r="A1442" s="89"/>
      <c r="C1442" s="87"/>
      <c r="F1442" s="88"/>
      <c r="IL1442" s="50"/>
      <c r="IM1442" s="50"/>
      <c r="IN1442" s="50"/>
      <c r="IO1442" s="50"/>
      <c r="IP1442" s="50"/>
    </row>
    <row r="1443" s="83" customFormat="1" ht="15.75" customHeight="1" spans="1:250">
      <c r="A1443" s="89"/>
      <c r="C1443" s="87"/>
      <c r="F1443" s="88"/>
      <c r="IL1443" s="50"/>
      <c r="IM1443" s="50"/>
      <c r="IN1443" s="50"/>
      <c r="IO1443" s="50"/>
      <c r="IP1443" s="50"/>
    </row>
    <row r="1444" s="83" customFormat="1" ht="15.75" customHeight="1" spans="1:250">
      <c r="A1444" s="89"/>
      <c r="C1444" s="87"/>
      <c r="F1444" s="88"/>
      <c r="IL1444" s="50"/>
      <c r="IM1444" s="50"/>
      <c r="IN1444" s="50"/>
      <c r="IO1444" s="50"/>
      <c r="IP1444" s="50"/>
    </row>
    <row r="1445" s="83" customFormat="1" ht="15.75" customHeight="1" spans="1:250">
      <c r="A1445" s="89"/>
      <c r="C1445" s="87"/>
      <c r="F1445" s="88"/>
      <c r="IL1445" s="50"/>
      <c r="IM1445" s="50"/>
      <c r="IN1445" s="50"/>
      <c r="IO1445" s="50"/>
      <c r="IP1445" s="50"/>
    </row>
    <row r="1446" s="83" customFormat="1" ht="15.75" customHeight="1" spans="1:250">
      <c r="A1446" s="89"/>
      <c r="C1446" s="87"/>
      <c r="F1446" s="88"/>
      <c r="IL1446" s="50"/>
      <c r="IM1446" s="50"/>
      <c r="IN1446" s="50"/>
      <c r="IO1446" s="50"/>
      <c r="IP1446" s="50"/>
    </row>
    <row r="1447" s="83" customFormat="1" ht="15.75" customHeight="1" spans="1:250">
      <c r="A1447" s="89"/>
      <c r="C1447" s="87"/>
      <c r="F1447" s="88"/>
      <c r="IL1447" s="50"/>
      <c r="IM1447" s="50"/>
      <c r="IN1447" s="50"/>
      <c r="IO1447" s="50"/>
      <c r="IP1447" s="50"/>
    </row>
    <row r="1448" s="83" customFormat="1" ht="15.75" customHeight="1" spans="1:250">
      <c r="A1448" s="89"/>
      <c r="C1448" s="87"/>
      <c r="F1448" s="88"/>
      <c r="IL1448" s="50"/>
      <c r="IM1448" s="50"/>
      <c r="IN1448" s="50"/>
      <c r="IO1448" s="50"/>
      <c r="IP1448" s="50"/>
    </row>
    <row r="1449" s="83" customFormat="1" ht="15.75" customHeight="1" spans="1:250">
      <c r="A1449" s="89"/>
      <c r="C1449" s="87"/>
      <c r="F1449" s="88"/>
      <c r="IL1449" s="50"/>
      <c r="IM1449" s="50"/>
      <c r="IN1449" s="50"/>
      <c r="IO1449" s="50"/>
      <c r="IP1449" s="50"/>
    </row>
    <row r="1450" s="83" customFormat="1" ht="15.75" customHeight="1" spans="1:250">
      <c r="A1450" s="89"/>
      <c r="C1450" s="87"/>
      <c r="F1450" s="88"/>
      <c r="IL1450" s="50"/>
      <c r="IM1450" s="50"/>
      <c r="IN1450" s="50"/>
      <c r="IO1450" s="50"/>
      <c r="IP1450" s="50"/>
    </row>
    <row r="1451" s="83" customFormat="1" ht="15.75" customHeight="1" spans="1:250">
      <c r="A1451" s="89"/>
      <c r="C1451" s="87"/>
      <c r="F1451" s="88"/>
      <c r="IL1451" s="50"/>
      <c r="IM1451" s="50"/>
      <c r="IN1451" s="50"/>
      <c r="IO1451" s="50"/>
      <c r="IP1451" s="50"/>
    </row>
    <row r="1452" s="83" customFormat="1" ht="15.75" customHeight="1" spans="1:250">
      <c r="A1452" s="89"/>
      <c r="C1452" s="87"/>
      <c r="F1452" s="88"/>
      <c r="IL1452" s="50"/>
      <c r="IM1452" s="50"/>
      <c r="IN1452" s="50"/>
      <c r="IO1452" s="50"/>
      <c r="IP1452" s="50"/>
    </row>
    <row r="1453" s="83" customFormat="1" ht="15.75" customHeight="1" spans="1:250">
      <c r="A1453" s="89"/>
      <c r="C1453" s="87"/>
      <c r="F1453" s="88"/>
      <c r="IL1453" s="50"/>
      <c r="IM1453" s="50"/>
      <c r="IN1453" s="50"/>
      <c r="IO1453" s="50"/>
      <c r="IP1453" s="50"/>
    </row>
    <row r="1454" s="83" customFormat="1" ht="15.75" customHeight="1" spans="1:250">
      <c r="A1454" s="89"/>
      <c r="C1454" s="87"/>
      <c r="F1454" s="88"/>
      <c r="IL1454" s="50"/>
      <c r="IM1454" s="50"/>
      <c r="IN1454" s="50"/>
      <c r="IO1454" s="50"/>
      <c r="IP1454" s="50"/>
    </row>
    <row r="1455" s="83" customFormat="1" ht="15.75" customHeight="1" spans="1:250">
      <c r="A1455" s="89"/>
      <c r="C1455" s="87"/>
      <c r="F1455" s="88"/>
      <c r="IL1455" s="50"/>
      <c r="IM1455" s="50"/>
      <c r="IN1455" s="50"/>
      <c r="IO1455" s="50"/>
      <c r="IP1455" s="50"/>
    </row>
    <row r="1456" s="83" customFormat="1" ht="15.75" customHeight="1" spans="1:250">
      <c r="A1456" s="89"/>
      <c r="C1456" s="87"/>
      <c r="F1456" s="88"/>
      <c r="IL1456" s="50"/>
      <c r="IM1456" s="50"/>
      <c r="IN1456" s="50"/>
      <c r="IO1456" s="50"/>
      <c r="IP1456" s="50"/>
    </row>
    <row r="1457" s="83" customFormat="1" ht="15.75" customHeight="1" spans="1:250">
      <c r="A1457" s="89"/>
      <c r="C1457" s="87"/>
      <c r="F1457" s="88"/>
      <c r="IL1457" s="50"/>
      <c r="IM1457" s="50"/>
      <c r="IN1457" s="50"/>
      <c r="IO1457" s="50"/>
      <c r="IP1457" s="50"/>
    </row>
    <row r="1458" s="83" customFormat="1" ht="15.75" customHeight="1" spans="1:250">
      <c r="A1458" s="89"/>
      <c r="C1458" s="87"/>
      <c r="F1458" s="88"/>
      <c r="IL1458" s="50"/>
      <c r="IM1458" s="50"/>
      <c r="IN1458" s="50"/>
      <c r="IO1458" s="50"/>
      <c r="IP1458" s="50"/>
    </row>
    <row r="1459" s="83" customFormat="1" ht="15.75" customHeight="1" spans="1:250">
      <c r="A1459" s="89"/>
      <c r="C1459" s="87"/>
      <c r="F1459" s="88"/>
      <c r="IL1459" s="50"/>
      <c r="IM1459" s="50"/>
      <c r="IN1459" s="50"/>
      <c r="IO1459" s="50"/>
      <c r="IP1459" s="50"/>
    </row>
    <row r="1460" s="83" customFormat="1" ht="15.75" customHeight="1" spans="1:250">
      <c r="A1460" s="89"/>
      <c r="C1460" s="87"/>
      <c r="F1460" s="88"/>
      <c r="IL1460" s="50"/>
      <c r="IM1460" s="50"/>
      <c r="IN1460" s="50"/>
      <c r="IO1460" s="50"/>
      <c r="IP1460" s="50"/>
    </row>
    <row r="1461" s="83" customFormat="1" ht="15.75" customHeight="1" spans="1:250">
      <c r="A1461" s="89"/>
      <c r="C1461" s="87"/>
      <c r="F1461" s="88"/>
      <c r="IL1461" s="50"/>
      <c r="IM1461" s="50"/>
      <c r="IN1461" s="50"/>
      <c r="IO1461" s="50"/>
      <c r="IP1461" s="50"/>
    </row>
    <row r="1462" s="83" customFormat="1" ht="15.75" customHeight="1" spans="1:250">
      <c r="A1462" s="89"/>
      <c r="C1462" s="87"/>
      <c r="F1462" s="88"/>
      <c r="IL1462" s="50"/>
      <c r="IM1462" s="50"/>
      <c r="IN1462" s="50"/>
      <c r="IO1462" s="50"/>
      <c r="IP1462" s="50"/>
    </row>
    <row r="1463" s="83" customFormat="1" ht="15.75" customHeight="1" spans="1:250">
      <c r="A1463" s="89"/>
      <c r="C1463" s="87"/>
      <c r="F1463" s="88"/>
      <c r="IL1463" s="50"/>
      <c r="IM1463" s="50"/>
      <c r="IN1463" s="50"/>
      <c r="IO1463" s="50"/>
      <c r="IP1463" s="50"/>
    </row>
    <row r="1464" s="83" customFormat="1" ht="15.75" customHeight="1" spans="1:250">
      <c r="A1464" s="89"/>
      <c r="C1464" s="87"/>
      <c r="F1464" s="88"/>
      <c r="IL1464" s="50"/>
      <c r="IM1464" s="50"/>
      <c r="IN1464" s="50"/>
      <c r="IO1464" s="50"/>
      <c r="IP1464" s="50"/>
    </row>
    <row r="1465" s="83" customFormat="1" ht="15.75" customHeight="1" spans="1:250">
      <c r="A1465" s="89"/>
      <c r="C1465" s="87"/>
      <c r="F1465" s="88"/>
      <c r="IL1465" s="50"/>
      <c r="IM1465" s="50"/>
      <c r="IN1465" s="50"/>
      <c r="IO1465" s="50"/>
      <c r="IP1465" s="50"/>
    </row>
    <row r="1466" s="83" customFormat="1" ht="15.75" customHeight="1" spans="1:250">
      <c r="A1466" s="89"/>
      <c r="C1466" s="87"/>
      <c r="F1466" s="88"/>
      <c r="IL1466" s="50"/>
      <c r="IM1466" s="50"/>
      <c r="IN1466" s="50"/>
      <c r="IO1466" s="50"/>
      <c r="IP1466" s="50"/>
    </row>
    <row r="1467" s="83" customFormat="1" ht="15.75" customHeight="1" spans="1:250">
      <c r="A1467" s="89"/>
      <c r="C1467" s="87"/>
      <c r="F1467" s="88"/>
      <c r="IL1467" s="50"/>
      <c r="IM1467" s="50"/>
      <c r="IN1467" s="50"/>
      <c r="IO1467" s="50"/>
      <c r="IP1467" s="50"/>
    </row>
    <row r="1468" s="83" customFormat="1" ht="15.75" customHeight="1" spans="1:250">
      <c r="A1468" s="89"/>
      <c r="C1468" s="87"/>
      <c r="F1468" s="88"/>
      <c r="IL1468" s="50"/>
      <c r="IM1468" s="50"/>
      <c r="IN1468" s="50"/>
      <c r="IO1468" s="50"/>
      <c r="IP1468" s="50"/>
    </row>
    <row r="1469" s="83" customFormat="1" ht="15.75" customHeight="1" spans="1:250">
      <c r="A1469" s="89"/>
      <c r="C1469" s="87"/>
      <c r="F1469" s="88"/>
      <c r="IL1469" s="50"/>
      <c r="IM1469" s="50"/>
      <c r="IN1469" s="50"/>
      <c r="IO1469" s="50"/>
      <c r="IP1469" s="50"/>
    </row>
    <row r="1470" s="83" customFormat="1" ht="15.75" customHeight="1" spans="1:250">
      <c r="A1470" s="89"/>
      <c r="C1470" s="87"/>
      <c r="F1470" s="88"/>
      <c r="IL1470" s="50"/>
      <c r="IM1470" s="50"/>
      <c r="IN1470" s="50"/>
      <c r="IO1470" s="50"/>
      <c r="IP1470" s="50"/>
    </row>
    <row r="1471" s="83" customFormat="1" ht="15.75" customHeight="1" spans="1:250">
      <c r="A1471" s="89"/>
      <c r="C1471" s="87"/>
      <c r="F1471" s="88"/>
      <c r="IL1471" s="50"/>
      <c r="IM1471" s="50"/>
      <c r="IN1471" s="50"/>
      <c r="IO1471" s="50"/>
      <c r="IP1471" s="50"/>
    </row>
    <row r="1472" s="83" customFormat="1" ht="15.75" customHeight="1" spans="1:250">
      <c r="A1472" s="89"/>
      <c r="C1472" s="87"/>
      <c r="F1472" s="88"/>
      <c r="IL1472" s="50"/>
      <c r="IM1472" s="50"/>
      <c r="IN1472" s="50"/>
      <c r="IO1472" s="50"/>
      <c r="IP1472" s="50"/>
    </row>
    <row r="1473" s="83" customFormat="1" ht="15.75" customHeight="1" spans="1:250">
      <c r="A1473" s="89"/>
      <c r="C1473" s="87"/>
      <c r="F1473" s="88"/>
      <c r="IL1473" s="50"/>
      <c r="IM1473" s="50"/>
      <c r="IN1473" s="50"/>
      <c r="IO1473" s="50"/>
      <c r="IP1473" s="50"/>
    </row>
    <row r="1474" s="83" customFormat="1" ht="15.75" customHeight="1" spans="1:250">
      <c r="A1474" s="89"/>
      <c r="C1474" s="87"/>
      <c r="F1474" s="88"/>
      <c r="IL1474" s="50"/>
      <c r="IM1474" s="50"/>
      <c r="IN1474" s="50"/>
      <c r="IO1474" s="50"/>
      <c r="IP1474" s="50"/>
    </row>
    <row r="1475" s="83" customFormat="1" ht="15.75" customHeight="1" spans="1:250">
      <c r="A1475" s="89"/>
      <c r="C1475" s="87"/>
      <c r="F1475" s="88"/>
      <c r="IL1475" s="50"/>
      <c r="IM1475" s="50"/>
      <c r="IN1475" s="50"/>
      <c r="IO1475" s="50"/>
      <c r="IP1475" s="50"/>
    </row>
    <row r="1476" s="83" customFormat="1" ht="15.75" customHeight="1" spans="1:250">
      <c r="A1476" s="89"/>
      <c r="C1476" s="87"/>
      <c r="F1476" s="88"/>
      <c r="IL1476" s="50"/>
      <c r="IM1476" s="50"/>
      <c r="IN1476" s="50"/>
      <c r="IO1476" s="50"/>
      <c r="IP1476" s="50"/>
    </row>
    <row r="1477" s="83" customFormat="1" ht="15.75" customHeight="1" spans="1:250">
      <c r="A1477" s="89"/>
      <c r="C1477" s="87"/>
      <c r="F1477" s="88"/>
      <c r="IL1477" s="50"/>
      <c r="IM1477" s="50"/>
      <c r="IN1477" s="50"/>
      <c r="IO1477" s="50"/>
      <c r="IP1477" s="50"/>
    </row>
    <row r="1478" s="83" customFormat="1" ht="15.75" customHeight="1" spans="1:250">
      <c r="A1478" s="89"/>
      <c r="C1478" s="87"/>
      <c r="F1478" s="88"/>
      <c r="IL1478" s="50"/>
      <c r="IM1478" s="50"/>
      <c r="IN1478" s="50"/>
      <c r="IO1478" s="50"/>
      <c r="IP1478" s="50"/>
    </row>
    <row r="1479" s="83" customFormat="1" ht="15.75" customHeight="1" spans="1:250">
      <c r="A1479" s="89"/>
      <c r="C1479" s="87"/>
      <c r="F1479" s="88"/>
      <c r="IL1479" s="50"/>
      <c r="IM1479" s="50"/>
      <c r="IN1479" s="50"/>
      <c r="IO1479" s="50"/>
      <c r="IP1479" s="50"/>
    </row>
    <row r="1480" s="83" customFormat="1" ht="15.75" customHeight="1" spans="1:250">
      <c r="A1480" s="89"/>
      <c r="C1480" s="87"/>
      <c r="F1480" s="88"/>
      <c r="IL1480" s="50"/>
      <c r="IM1480" s="50"/>
      <c r="IN1480" s="50"/>
      <c r="IO1480" s="50"/>
      <c r="IP1480" s="50"/>
    </row>
    <row r="1481" s="83" customFormat="1" ht="15.75" customHeight="1" spans="1:250">
      <c r="A1481" s="89"/>
      <c r="C1481" s="87"/>
      <c r="F1481" s="88"/>
      <c r="IL1481" s="50"/>
      <c r="IM1481" s="50"/>
      <c r="IN1481" s="50"/>
      <c r="IO1481" s="50"/>
      <c r="IP1481" s="50"/>
    </row>
    <row r="1482" s="83" customFormat="1" ht="15.75" customHeight="1" spans="1:250">
      <c r="A1482" s="89"/>
      <c r="C1482" s="87"/>
      <c r="F1482" s="88"/>
      <c r="IL1482" s="50"/>
      <c r="IM1482" s="50"/>
      <c r="IN1482" s="50"/>
      <c r="IO1482" s="50"/>
      <c r="IP1482" s="50"/>
    </row>
    <row r="1483" s="83" customFormat="1" ht="15.75" customHeight="1" spans="1:250">
      <c r="A1483" s="89"/>
      <c r="C1483" s="87"/>
      <c r="F1483" s="88"/>
      <c r="IL1483" s="50"/>
      <c r="IM1483" s="50"/>
      <c r="IN1483" s="50"/>
      <c r="IO1483" s="50"/>
      <c r="IP1483" s="50"/>
    </row>
    <row r="1484" s="83" customFormat="1" ht="15.75" customHeight="1" spans="1:250">
      <c r="A1484" s="89"/>
      <c r="C1484" s="87"/>
      <c r="F1484" s="88"/>
      <c r="IL1484" s="50"/>
      <c r="IM1484" s="50"/>
      <c r="IN1484" s="50"/>
      <c r="IO1484" s="50"/>
      <c r="IP1484" s="50"/>
    </row>
    <row r="1485" s="83" customFormat="1" ht="15.75" customHeight="1" spans="1:250">
      <c r="A1485" s="89"/>
      <c r="C1485" s="87"/>
      <c r="F1485" s="88"/>
      <c r="IL1485" s="50"/>
      <c r="IM1485" s="50"/>
      <c r="IN1485" s="50"/>
      <c r="IO1485" s="50"/>
      <c r="IP1485" s="50"/>
    </row>
    <row r="1486" s="83" customFormat="1" ht="15.75" customHeight="1" spans="1:250">
      <c r="A1486" s="89"/>
      <c r="C1486" s="87"/>
      <c r="F1486" s="88"/>
      <c r="IL1486" s="50"/>
      <c r="IM1486" s="50"/>
      <c r="IN1486" s="50"/>
      <c r="IO1486" s="50"/>
      <c r="IP1486" s="50"/>
    </row>
    <row r="1487" s="83" customFormat="1" ht="15.75" customHeight="1" spans="1:250">
      <c r="A1487" s="89"/>
      <c r="C1487" s="87"/>
      <c r="F1487" s="88"/>
      <c r="IL1487" s="50"/>
      <c r="IM1487" s="50"/>
      <c r="IN1487" s="50"/>
      <c r="IO1487" s="50"/>
      <c r="IP1487" s="50"/>
    </row>
    <row r="1488" s="83" customFormat="1" ht="15.75" customHeight="1" spans="1:250">
      <c r="A1488" s="89"/>
      <c r="C1488" s="87"/>
      <c r="F1488" s="88"/>
      <c r="IL1488" s="50"/>
      <c r="IM1488" s="50"/>
      <c r="IN1488" s="50"/>
      <c r="IO1488" s="50"/>
      <c r="IP1488" s="50"/>
    </row>
    <row r="1489" s="83" customFormat="1" ht="15.75" customHeight="1" spans="1:250">
      <c r="A1489" s="89"/>
      <c r="C1489" s="87"/>
      <c r="F1489" s="88"/>
      <c r="IL1489" s="50"/>
      <c r="IM1489" s="50"/>
      <c r="IN1489" s="50"/>
      <c r="IO1489" s="50"/>
      <c r="IP1489" s="50"/>
    </row>
    <row r="1490" s="83" customFormat="1" ht="15.75" customHeight="1" spans="1:250">
      <c r="A1490" s="89"/>
      <c r="C1490" s="87"/>
      <c r="F1490" s="88"/>
      <c r="IL1490" s="50"/>
      <c r="IM1490" s="50"/>
      <c r="IN1490" s="50"/>
      <c r="IO1490" s="50"/>
      <c r="IP1490" s="50"/>
    </row>
    <row r="1491" s="83" customFormat="1" ht="15.75" customHeight="1" spans="1:250">
      <c r="A1491" s="89"/>
      <c r="C1491" s="87"/>
      <c r="F1491" s="88"/>
      <c r="IL1491" s="50"/>
      <c r="IM1491" s="50"/>
      <c r="IN1491" s="50"/>
      <c r="IO1491" s="50"/>
      <c r="IP1491" s="50"/>
    </row>
    <row r="1492" s="83" customFormat="1" ht="15.75" customHeight="1" spans="1:250">
      <c r="A1492" s="89"/>
      <c r="C1492" s="87"/>
      <c r="F1492" s="88"/>
      <c r="IL1492" s="50"/>
      <c r="IM1492" s="50"/>
      <c r="IN1492" s="50"/>
      <c r="IO1492" s="50"/>
      <c r="IP1492" s="50"/>
    </row>
    <row r="1493" s="83" customFormat="1" ht="15.75" customHeight="1" spans="1:250">
      <c r="A1493" s="89"/>
      <c r="C1493" s="87"/>
      <c r="F1493" s="88"/>
      <c r="IL1493" s="50"/>
      <c r="IM1493" s="50"/>
      <c r="IN1493" s="50"/>
      <c r="IO1493" s="50"/>
      <c r="IP1493" s="50"/>
    </row>
    <row r="1494" s="83" customFormat="1" ht="15.75" customHeight="1" spans="1:250">
      <c r="A1494" s="89"/>
      <c r="C1494" s="87"/>
      <c r="F1494" s="88"/>
      <c r="IL1494" s="50"/>
      <c r="IM1494" s="50"/>
      <c r="IN1494" s="50"/>
      <c r="IO1494" s="50"/>
      <c r="IP1494" s="50"/>
    </row>
    <row r="1495" s="83" customFormat="1" ht="15.75" customHeight="1" spans="1:250">
      <c r="A1495" s="89"/>
      <c r="C1495" s="87"/>
      <c r="F1495" s="88"/>
      <c r="IL1495" s="50"/>
      <c r="IM1495" s="50"/>
      <c r="IN1495" s="50"/>
      <c r="IO1495" s="50"/>
      <c r="IP1495" s="50"/>
    </row>
    <row r="1496" s="83" customFormat="1" ht="15.75" customHeight="1" spans="1:250">
      <c r="A1496" s="89"/>
      <c r="C1496" s="87"/>
      <c r="F1496" s="88"/>
      <c r="IL1496" s="50"/>
      <c r="IM1496" s="50"/>
      <c r="IN1496" s="50"/>
      <c r="IO1496" s="50"/>
      <c r="IP1496" s="50"/>
    </row>
    <row r="1497" s="83" customFormat="1" ht="15.75" customHeight="1" spans="1:250">
      <c r="A1497" s="89"/>
      <c r="C1497" s="87"/>
      <c r="F1497" s="88"/>
      <c r="IL1497" s="50"/>
      <c r="IM1497" s="50"/>
      <c r="IN1497" s="50"/>
      <c r="IO1497" s="50"/>
      <c r="IP1497" s="50"/>
    </row>
    <row r="1498" s="83" customFormat="1" ht="15.75" customHeight="1" spans="1:250">
      <c r="A1498" s="89"/>
      <c r="C1498" s="87"/>
      <c r="F1498" s="88"/>
      <c r="IL1498" s="50"/>
      <c r="IM1498" s="50"/>
      <c r="IN1498" s="50"/>
      <c r="IO1498" s="50"/>
      <c r="IP1498" s="50"/>
    </row>
    <row r="1499" s="83" customFormat="1" ht="15.75" customHeight="1" spans="1:250">
      <c r="A1499" s="89"/>
      <c r="C1499" s="87"/>
      <c r="F1499" s="88"/>
      <c r="IL1499" s="50"/>
      <c r="IM1499" s="50"/>
      <c r="IN1499" s="50"/>
      <c r="IO1499" s="50"/>
      <c r="IP1499" s="50"/>
    </row>
    <row r="1500" s="83" customFormat="1" ht="15.75" customHeight="1" spans="1:250">
      <c r="A1500" s="89"/>
      <c r="C1500" s="87"/>
      <c r="F1500" s="88"/>
      <c r="IL1500" s="50"/>
      <c r="IM1500" s="50"/>
      <c r="IN1500" s="50"/>
      <c r="IO1500" s="50"/>
      <c r="IP1500" s="50"/>
    </row>
    <row r="1501" s="83" customFormat="1" ht="15.75" customHeight="1" spans="1:250">
      <c r="A1501" s="89"/>
      <c r="C1501" s="87"/>
      <c r="F1501" s="88"/>
      <c r="IL1501" s="50"/>
      <c r="IM1501" s="50"/>
      <c r="IN1501" s="50"/>
      <c r="IO1501" s="50"/>
      <c r="IP1501" s="50"/>
    </row>
    <row r="1502" s="83" customFormat="1" ht="15.75" customHeight="1" spans="1:250">
      <c r="A1502" s="89"/>
      <c r="C1502" s="87"/>
      <c r="F1502" s="88"/>
      <c r="IL1502" s="50"/>
      <c r="IM1502" s="50"/>
      <c r="IN1502" s="50"/>
      <c r="IO1502" s="50"/>
      <c r="IP1502" s="50"/>
    </row>
    <row r="1503" s="83" customFormat="1" ht="15.75" customHeight="1" spans="1:250">
      <c r="A1503" s="89"/>
      <c r="C1503" s="87"/>
      <c r="F1503" s="88"/>
      <c r="IL1503" s="50"/>
      <c r="IM1503" s="50"/>
      <c r="IN1503" s="50"/>
      <c r="IO1503" s="50"/>
      <c r="IP1503" s="50"/>
    </row>
    <row r="1504" s="83" customFormat="1" ht="15.75" customHeight="1" spans="1:250">
      <c r="A1504" s="89"/>
      <c r="C1504" s="87"/>
      <c r="F1504" s="88"/>
      <c r="IL1504" s="50"/>
      <c r="IM1504" s="50"/>
      <c r="IN1504" s="50"/>
      <c r="IO1504" s="50"/>
      <c r="IP1504" s="50"/>
    </row>
    <row r="1505" s="83" customFormat="1" ht="15.75" customHeight="1" spans="1:250">
      <c r="A1505" s="89"/>
      <c r="C1505" s="87"/>
      <c r="F1505" s="88"/>
      <c r="IL1505" s="50"/>
      <c r="IM1505" s="50"/>
      <c r="IN1505" s="50"/>
      <c r="IO1505" s="50"/>
      <c r="IP1505" s="50"/>
    </row>
    <row r="1506" s="83" customFormat="1" ht="15.75" customHeight="1" spans="1:250">
      <c r="A1506" s="89"/>
      <c r="C1506" s="87"/>
      <c r="F1506" s="88"/>
      <c r="IL1506" s="50"/>
      <c r="IM1506" s="50"/>
      <c r="IN1506" s="50"/>
      <c r="IO1506" s="50"/>
      <c r="IP1506" s="50"/>
    </row>
    <row r="1507" s="83" customFormat="1" ht="15.75" customHeight="1" spans="1:250">
      <c r="A1507" s="89"/>
      <c r="C1507" s="87"/>
      <c r="F1507" s="88"/>
      <c r="IL1507" s="50"/>
      <c r="IM1507" s="50"/>
      <c r="IN1507" s="50"/>
      <c r="IO1507" s="50"/>
      <c r="IP1507" s="50"/>
    </row>
    <row r="1508" s="83" customFormat="1" ht="15.75" customHeight="1" spans="1:250">
      <c r="A1508" s="89"/>
      <c r="C1508" s="87"/>
      <c r="F1508" s="88"/>
      <c r="IL1508" s="50"/>
      <c r="IM1508" s="50"/>
      <c r="IN1508" s="50"/>
      <c r="IO1508" s="50"/>
      <c r="IP1508" s="50"/>
    </row>
    <row r="1509" s="83" customFormat="1" ht="15.75" customHeight="1" spans="1:250">
      <c r="A1509" s="89"/>
      <c r="C1509" s="87"/>
      <c r="F1509" s="88"/>
      <c r="IL1509" s="50"/>
      <c r="IM1509" s="50"/>
      <c r="IN1509" s="50"/>
      <c r="IO1509" s="50"/>
      <c r="IP1509" s="50"/>
    </row>
    <row r="1510" s="83" customFormat="1" ht="15.75" customHeight="1" spans="1:250">
      <c r="A1510" s="89"/>
      <c r="C1510" s="87"/>
      <c r="F1510" s="88"/>
      <c r="IL1510" s="50"/>
      <c r="IM1510" s="50"/>
      <c r="IN1510" s="50"/>
      <c r="IO1510" s="50"/>
      <c r="IP1510" s="50"/>
    </row>
    <row r="1511" s="83" customFormat="1" ht="15.75" customHeight="1" spans="1:250">
      <c r="A1511" s="89"/>
      <c r="C1511" s="87"/>
      <c r="F1511" s="88"/>
      <c r="IL1511" s="50"/>
      <c r="IM1511" s="50"/>
      <c r="IN1511" s="50"/>
      <c r="IO1511" s="50"/>
      <c r="IP1511" s="50"/>
    </row>
    <row r="1512" s="83" customFormat="1" ht="15.75" customHeight="1" spans="1:250">
      <c r="A1512" s="89"/>
      <c r="C1512" s="87"/>
      <c r="F1512" s="88"/>
      <c r="IL1512" s="50"/>
      <c r="IM1512" s="50"/>
      <c r="IN1512" s="50"/>
      <c r="IO1512" s="50"/>
      <c r="IP1512" s="50"/>
    </row>
    <row r="1513" s="83" customFormat="1" ht="15.75" customHeight="1" spans="1:250">
      <c r="A1513" s="89"/>
      <c r="C1513" s="87"/>
      <c r="F1513" s="88"/>
      <c r="IL1513" s="50"/>
      <c r="IM1513" s="50"/>
      <c r="IN1513" s="50"/>
      <c r="IO1513" s="50"/>
      <c r="IP1513" s="50"/>
    </row>
    <row r="1514" s="83" customFormat="1" ht="15.75" customHeight="1" spans="1:250">
      <c r="A1514" s="89"/>
      <c r="C1514" s="87"/>
      <c r="F1514" s="88"/>
      <c r="IL1514" s="50"/>
      <c r="IM1514" s="50"/>
      <c r="IN1514" s="50"/>
      <c r="IO1514" s="50"/>
      <c r="IP1514" s="50"/>
    </row>
    <row r="1515" s="83" customFormat="1" ht="15.75" customHeight="1" spans="1:250">
      <c r="A1515" s="89"/>
      <c r="C1515" s="87"/>
      <c r="F1515" s="88"/>
      <c r="IL1515" s="50"/>
      <c r="IM1515" s="50"/>
      <c r="IN1515" s="50"/>
      <c r="IO1515" s="50"/>
      <c r="IP1515" s="50"/>
    </row>
    <row r="1516" s="83" customFormat="1" ht="15.75" customHeight="1" spans="1:250">
      <c r="A1516" s="89"/>
      <c r="C1516" s="87"/>
      <c r="F1516" s="88"/>
      <c r="IL1516" s="50"/>
      <c r="IM1516" s="50"/>
      <c r="IN1516" s="50"/>
      <c r="IO1516" s="50"/>
      <c r="IP1516" s="50"/>
    </row>
    <row r="1517" s="83" customFormat="1" ht="15.75" customHeight="1" spans="1:250">
      <c r="A1517" s="89"/>
      <c r="C1517" s="87"/>
      <c r="F1517" s="88"/>
      <c r="IL1517" s="50"/>
      <c r="IM1517" s="50"/>
      <c r="IN1517" s="50"/>
      <c r="IO1517" s="50"/>
      <c r="IP1517" s="50"/>
    </row>
    <row r="1518" s="83" customFormat="1" ht="15.75" customHeight="1" spans="1:250">
      <c r="A1518" s="89"/>
      <c r="C1518" s="87"/>
      <c r="F1518" s="88"/>
      <c r="IL1518" s="50"/>
      <c r="IM1518" s="50"/>
      <c r="IN1518" s="50"/>
      <c r="IO1518" s="50"/>
      <c r="IP1518" s="50"/>
    </row>
    <row r="1519" s="83" customFormat="1" ht="15.75" customHeight="1" spans="1:250">
      <c r="A1519" s="89"/>
      <c r="C1519" s="87"/>
      <c r="F1519" s="88"/>
      <c r="IL1519" s="50"/>
      <c r="IM1519" s="50"/>
      <c r="IN1519" s="50"/>
      <c r="IO1519" s="50"/>
      <c r="IP1519" s="50"/>
    </row>
    <row r="1520" s="83" customFormat="1" ht="15.75" customHeight="1" spans="1:250">
      <c r="A1520" s="89"/>
      <c r="C1520" s="87"/>
      <c r="F1520" s="88"/>
      <c r="IL1520" s="50"/>
      <c r="IM1520" s="50"/>
      <c r="IN1520" s="50"/>
      <c r="IO1520" s="50"/>
      <c r="IP1520" s="50"/>
    </row>
    <row r="1521" s="83" customFormat="1" ht="15.75" customHeight="1" spans="1:250">
      <c r="A1521" s="89"/>
      <c r="C1521" s="87"/>
      <c r="F1521" s="88"/>
      <c r="IL1521" s="50"/>
      <c r="IM1521" s="50"/>
      <c r="IN1521" s="50"/>
      <c r="IO1521" s="50"/>
      <c r="IP1521" s="50"/>
    </row>
    <row r="1522" s="83" customFormat="1" ht="15.75" customHeight="1" spans="1:250">
      <c r="A1522" s="89"/>
      <c r="C1522" s="87"/>
      <c r="F1522" s="88"/>
      <c r="IL1522" s="50"/>
      <c r="IM1522" s="50"/>
      <c r="IN1522" s="50"/>
      <c r="IO1522" s="50"/>
      <c r="IP1522" s="50"/>
    </row>
    <row r="1523" s="83" customFormat="1" ht="15.75" customHeight="1" spans="1:250">
      <c r="A1523" s="89"/>
      <c r="C1523" s="87"/>
      <c r="F1523" s="88"/>
      <c r="IL1523" s="50"/>
      <c r="IM1523" s="50"/>
      <c r="IN1523" s="50"/>
      <c r="IO1523" s="50"/>
      <c r="IP1523" s="50"/>
    </row>
    <row r="1524" s="83" customFormat="1" ht="15.75" customHeight="1" spans="1:250">
      <c r="A1524" s="89"/>
      <c r="C1524" s="87"/>
      <c r="F1524" s="88"/>
      <c r="IL1524" s="50"/>
      <c r="IM1524" s="50"/>
      <c r="IN1524" s="50"/>
      <c r="IO1524" s="50"/>
      <c r="IP1524" s="50"/>
    </row>
    <row r="1525" s="83" customFormat="1" ht="15.75" customHeight="1" spans="1:250">
      <c r="A1525" s="89"/>
      <c r="C1525" s="87"/>
      <c r="F1525" s="88"/>
      <c r="IL1525" s="50"/>
      <c r="IM1525" s="50"/>
      <c r="IN1525" s="50"/>
      <c r="IO1525" s="50"/>
      <c r="IP1525" s="50"/>
    </row>
    <row r="1526" s="83" customFormat="1" ht="15.75" customHeight="1" spans="1:250">
      <c r="A1526" s="89"/>
      <c r="C1526" s="87"/>
      <c r="F1526" s="88"/>
      <c r="IL1526" s="50"/>
      <c r="IM1526" s="50"/>
      <c r="IN1526" s="50"/>
      <c r="IO1526" s="50"/>
      <c r="IP1526" s="50"/>
    </row>
    <row r="1527" s="83" customFormat="1" ht="15.75" customHeight="1" spans="1:250">
      <c r="A1527" s="89"/>
      <c r="C1527" s="87"/>
      <c r="F1527" s="88"/>
      <c r="IL1527" s="50"/>
      <c r="IM1527" s="50"/>
      <c r="IN1527" s="50"/>
      <c r="IO1527" s="50"/>
      <c r="IP1527" s="50"/>
    </row>
    <row r="1528" s="83" customFormat="1" ht="15.75" customHeight="1" spans="1:250">
      <c r="A1528" s="89"/>
      <c r="C1528" s="87"/>
      <c r="F1528" s="88"/>
      <c r="IL1528" s="50"/>
      <c r="IM1528" s="50"/>
      <c r="IN1528" s="50"/>
      <c r="IO1528" s="50"/>
      <c r="IP1528" s="50"/>
    </row>
    <row r="1529" s="83" customFormat="1" ht="15.75" customHeight="1" spans="1:250">
      <c r="A1529" s="89"/>
      <c r="C1529" s="87"/>
      <c r="F1529" s="88"/>
      <c r="IL1529" s="50"/>
      <c r="IM1529" s="50"/>
      <c r="IN1529" s="50"/>
      <c r="IO1529" s="50"/>
      <c r="IP1529" s="50"/>
    </row>
    <row r="1530" s="83" customFormat="1" ht="15.75" customHeight="1" spans="1:250">
      <c r="A1530" s="89"/>
      <c r="C1530" s="87"/>
      <c r="F1530" s="88"/>
      <c r="IL1530" s="50"/>
      <c r="IM1530" s="50"/>
      <c r="IN1530" s="50"/>
      <c r="IO1530" s="50"/>
      <c r="IP1530" s="50"/>
    </row>
    <row r="1531" s="83" customFormat="1" ht="15.75" customHeight="1" spans="1:250">
      <c r="A1531" s="89"/>
      <c r="C1531" s="87"/>
      <c r="F1531" s="88"/>
      <c r="IL1531" s="50"/>
      <c r="IM1531" s="50"/>
      <c r="IN1531" s="50"/>
      <c r="IO1531" s="50"/>
      <c r="IP1531" s="50"/>
    </row>
    <row r="1532" s="83" customFormat="1" ht="15.75" customHeight="1" spans="1:250">
      <c r="A1532" s="89"/>
      <c r="C1532" s="87"/>
      <c r="F1532" s="88"/>
      <c r="IL1532" s="50"/>
      <c r="IM1532" s="50"/>
      <c r="IN1532" s="50"/>
      <c r="IO1532" s="50"/>
      <c r="IP1532" s="50"/>
    </row>
    <row r="1533" s="83" customFormat="1" ht="15.75" customHeight="1" spans="1:250">
      <c r="A1533" s="89"/>
      <c r="C1533" s="87"/>
      <c r="F1533" s="88"/>
      <c r="IL1533" s="50"/>
      <c r="IM1533" s="50"/>
      <c r="IN1533" s="50"/>
      <c r="IO1533" s="50"/>
      <c r="IP1533" s="50"/>
    </row>
    <row r="1534" s="83" customFormat="1" ht="15.75" customHeight="1" spans="1:250">
      <c r="A1534" s="89"/>
      <c r="C1534" s="87"/>
      <c r="F1534" s="88"/>
      <c r="IL1534" s="50"/>
      <c r="IM1534" s="50"/>
      <c r="IN1534" s="50"/>
      <c r="IO1534" s="50"/>
      <c r="IP1534" s="50"/>
    </row>
    <row r="1535" s="83" customFormat="1" ht="15.75" customHeight="1" spans="1:250">
      <c r="A1535" s="89"/>
      <c r="C1535" s="87"/>
      <c r="F1535" s="88"/>
      <c r="IL1535" s="50"/>
      <c r="IM1535" s="50"/>
      <c r="IN1535" s="50"/>
      <c r="IO1535" s="50"/>
      <c r="IP1535" s="50"/>
    </row>
    <row r="1536" s="83" customFormat="1" ht="15.75" customHeight="1" spans="1:250">
      <c r="A1536" s="89"/>
      <c r="C1536" s="87"/>
      <c r="F1536" s="88"/>
      <c r="IL1536" s="50"/>
      <c r="IM1536" s="50"/>
      <c r="IN1536" s="50"/>
      <c r="IO1536" s="50"/>
      <c r="IP1536" s="50"/>
    </row>
    <row r="1537" s="83" customFormat="1" ht="15.75" customHeight="1" spans="1:250">
      <c r="A1537" s="89"/>
      <c r="C1537" s="87"/>
      <c r="F1537" s="88"/>
      <c r="IL1537" s="50"/>
      <c r="IM1537" s="50"/>
      <c r="IN1537" s="50"/>
      <c r="IO1537" s="50"/>
      <c r="IP1537" s="50"/>
    </row>
    <row r="1538" s="83" customFormat="1" ht="15.75" customHeight="1" spans="1:250">
      <c r="A1538" s="89"/>
      <c r="C1538" s="87"/>
      <c r="F1538" s="88"/>
      <c r="IL1538" s="50"/>
      <c r="IM1538" s="50"/>
      <c r="IN1538" s="50"/>
      <c r="IO1538" s="50"/>
      <c r="IP1538" s="50"/>
    </row>
    <row r="1539" s="83" customFormat="1" ht="15.75" customHeight="1" spans="1:250">
      <c r="A1539" s="89"/>
      <c r="C1539" s="87"/>
      <c r="F1539" s="88"/>
      <c r="IL1539" s="50"/>
      <c r="IM1539" s="50"/>
      <c r="IN1539" s="50"/>
      <c r="IO1539" s="50"/>
      <c r="IP1539" s="50"/>
    </row>
    <row r="1540" s="83" customFormat="1" ht="15.75" customHeight="1" spans="1:250">
      <c r="A1540" s="89"/>
      <c r="C1540" s="87"/>
      <c r="F1540" s="88"/>
      <c r="IL1540" s="50"/>
      <c r="IM1540" s="50"/>
      <c r="IN1540" s="50"/>
      <c r="IO1540" s="50"/>
      <c r="IP1540" s="50"/>
    </row>
    <row r="1541" s="83" customFormat="1" ht="15.75" customHeight="1" spans="1:250">
      <c r="A1541" s="89"/>
      <c r="C1541" s="87"/>
      <c r="F1541" s="88"/>
      <c r="IL1541" s="50"/>
      <c r="IM1541" s="50"/>
      <c r="IN1541" s="50"/>
      <c r="IO1541" s="50"/>
      <c r="IP1541" s="50"/>
    </row>
    <row r="1542" s="83" customFormat="1" ht="15.75" customHeight="1" spans="1:250">
      <c r="A1542" s="89"/>
      <c r="C1542" s="87"/>
      <c r="F1542" s="88"/>
      <c r="IL1542" s="50"/>
      <c r="IM1542" s="50"/>
      <c r="IN1542" s="50"/>
      <c r="IO1542" s="50"/>
      <c r="IP1542" s="50"/>
    </row>
    <row r="1543" s="83" customFormat="1" ht="15.75" customHeight="1" spans="1:250">
      <c r="A1543" s="89"/>
      <c r="C1543" s="87"/>
      <c r="F1543" s="88"/>
      <c r="IL1543" s="50"/>
      <c r="IM1543" s="50"/>
      <c r="IN1543" s="50"/>
      <c r="IO1543" s="50"/>
      <c r="IP1543" s="50"/>
    </row>
    <row r="1544" s="83" customFormat="1" ht="15.75" customHeight="1" spans="1:250">
      <c r="A1544" s="89"/>
      <c r="C1544" s="87"/>
      <c r="F1544" s="88"/>
      <c r="IL1544" s="50"/>
      <c r="IM1544" s="50"/>
      <c r="IN1544" s="50"/>
      <c r="IO1544" s="50"/>
      <c r="IP1544" s="50"/>
    </row>
    <row r="1545" s="83" customFormat="1" ht="15.75" customHeight="1" spans="1:250">
      <c r="A1545" s="89"/>
      <c r="C1545" s="87"/>
      <c r="F1545" s="88"/>
      <c r="IL1545" s="50"/>
      <c r="IM1545" s="50"/>
      <c r="IN1545" s="50"/>
      <c r="IO1545" s="50"/>
      <c r="IP1545" s="50"/>
    </row>
    <row r="1546" s="83" customFormat="1" ht="15.75" customHeight="1" spans="1:250">
      <c r="A1546" s="89"/>
      <c r="C1546" s="87"/>
      <c r="F1546" s="88"/>
      <c r="IL1546" s="50"/>
      <c r="IM1546" s="50"/>
      <c r="IN1546" s="50"/>
      <c r="IO1546" s="50"/>
      <c r="IP1546" s="50"/>
    </row>
    <row r="1547" s="83" customFormat="1" ht="15.75" customHeight="1" spans="1:250">
      <c r="A1547" s="89"/>
      <c r="C1547" s="87"/>
      <c r="F1547" s="88"/>
      <c r="IL1547" s="50"/>
      <c r="IM1547" s="50"/>
      <c r="IN1547" s="50"/>
      <c r="IO1547" s="50"/>
      <c r="IP1547" s="50"/>
    </row>
    <row r="1548" s="83" customFormat="1" ht="15.75" customHeight="1" spans="1:250">
      <c r="A1548" s="89"/>
      <c r="C1548" s="87"/>
      <c r="F1548" s="88"/>
      <c r="IL1548" s="50"/>
      <c r="IM1548" s="50"/>
      <c r="IN1548" s="50"/>
      <c r="IO1548" s="50"/>
      <c r="IP1548" s="50"/>
    </row>
    <row r="1549" s="83" customFormat="1" ht="15.75" customHeight="1" spans="1:250">
      <c r="A1549" s="89"/>
      <c r="C1549" s="87"/>
      <c r="F1549" s="88"/>
      <c r="IL1549" s="50"/>
      <c r="IM1549" s="50"/>
      <c r="IN1549" s="50"/>
      <c r="IO1549" s="50"/>
      <c r="IP1549" s="50"/>
    </row>
    <row r="1550" s="83" customFormat="1" ht="15.75" customHeight="1" spans="1:250">
      <c r="A1550" s="89"/>
      <c r="C1550" s="87"/>
      <c r="F1550" s="88"/>
      <c r="IL1550" s="50"/>
      <c r="IM1550" s="50"/>
      <c r="IN1550" s="50"/>
      <c r="IO1550" s="50"/>
      <c r="IP1550" s="50"/>
    </row>
    <row r="1551" s="83" customFormat="1" ht="15.75" customHeight="1" spans="1:250">
      <c r="A1551" s="89"/>
      <c r="C1551" s="87"/>
      <c r="F1551" s="88"/>
      <c r="IL1551" s="50"/>
      <c r="IM1551" s="50"/>
      <c r="IN1551" s="50"/>
      <c r="IO1551" s="50"/>
      <c r="IP1551" s="50"/>
    </row>
    <row r="1552" s="83" customFormat="1" ht="15.75" customHeight="1" spans="1:250">
      <c r="A1552" s="89"/>
      <c r="C1552" s="87"/>
      <c r="F1552" s="88"/>
      <c r="IL1552" s="50"/>
      <c r="IM1552" s="50"/>
      <c r="IN1552" s="50"/>
      <c r="IO1552" s="50"/>
      <c r="IP1552" s="50"/>
    </row>
    <row r="1553" s="83" customFormat="1" ht="15.75" customHeight="1" spans="1:250">
      <c r="A1553" s="89"/>
      <c r="C1553" s="87"/>
      <c r="F1553" s="88"/>
      <c r="IL1553" s="50"/>
      <c r="IM1553" s="50"/>
      <c r="IN1553" s="50"/>
      <c r="IO1553" s="50"/>
      <c r="IP1553" s="50"/>
    </row>
    <row r="1554" s="83" customFormat="1" ht="15.75" customHeight="1" spans="1:250">
      <c r="A1554" s="89"/>
      <c r="C1554" s="87"/>
      <c r="F1554" s="88"/>
      <c r="IL1554" s="50"/>
      <c r="IM1554" s="50"/>
      <c r="IN1554" s="50"/>
      <c r="IO1554" s="50"/>
      <c r="IP1554" s="50"/>
    </row>
    <row r="1555" s="83" customFormat="1" ht="15.75" customHeight="1" spans="1:250">
      <c r="A1555" s="89"/>
      <c r="C1555" s="87"/>
      <c r="F1555" s="88"/>
      <c r="IL1555" s="50"/>
      <c r="IM1555" s="50"/>
      <c r="IN1555" s="50"/>
      <c r="IO1555" s="50"/>
      <c r="IP1555" s="50"/>
    </row>
    <row r="1556" s="83" customFormat="1" ht="15.75" customHeight="1" spans="1:250">
      <c r="A1556" s="89"/>
      <c r="C1556" s="87"/>
      <c r="F1556" s="88"/>
      <c r="IL1556" s="50"/>
      <c r="IM1556" s="50"/>
      <c r="IN1556" s="50"/>
      <c r="IO1556" s="50"/>
      <c r="IP1556" s="50"/>
    </row>
    <row r="1557" s="83" customFormat="1" ht="15.75" customHeight="1" spans="1:250">
      <c r="A1557" s="89"/>
      <c r="C1557" s="87"/>
      <c r="F1557" s="88"/>
      <c r="IL1557" s="50"/>
      <c r="IM1557" s="50"/>
      <c r="IN1557" s="50"/>
      <c r="IO1557" s="50"/>
      <c r="IP1557" s="50"/>
    </row>
    <row r="1558" s="83" customFormat="1" ht="15.75" customHeight="1" spans="1:250">
      <c r="A1558" s="89"/>
      <c r="C1558" s="87"/>
      <c r="F1558" s="88"/>
      <c r="IL1558" s="50"/>
      <c r="IM1558" s="50"/>
      <c r="IN1558" s="50"/>
      <c r="IO1558" s="50"/>
      <c r="IP1558" s="50"/>
    </row>
    <row r="1559" s="83" customFormat="1" ht="15.75" customHeight="1" spans="1:250">
      <c r="A1559" s="89"/>
      <c r="C1559" s="87"/>
      <c r="F1559" s="88"/>
      <c r="IL1559" s="50"/>
      <c r="IM1559" s="50"/>
      <c r="IN1559" s="50"/>
      <c r="IO1559" s="50"/>
      <c r="IP1559" s="50"/>
    </row>
    <row r="1560" s="83" customFormat="1" ht="15.75" customHeight="1" spans="1:250">
      <c r="A1560" s="89"/>
      <c r="C1560" s="87"/>
      <c r="F1560" s="88"/>
      <c r="IL1560" s="50"/>
      <c r="IM1560" s="50"/>
      <c r="IN1560" s="50"/>
      <c r="IO1560" s="50"/>
      <c r="IP1560" s="50"/>
    </row>
    <row r="1561" s="83" customFormat="1" ht="15.75" customHeight="1" spans="1:250">
      <c r="A1561" s="89"/>
      <c r="C1561" s="87"/>
      <c r="F1561" s="88"/>
      <c r="IL1561" s="50"/>
      <c r="IM1561" s="50"/>
      <c r="IN1561" s="50"/>
      <c r="IO1561" s="50"/>
      <c r="IP1561" s="50"/>
    </row>
    <row r="1562" s="83" customFormat="1" ht="15.75" customHeight="1" spans="1:250">
      <c r="A1562" s="89"/>
      <c r="C1562" s="87"/>
      <c r="F1562" s="88"/>
      <c r="IL1562" s="50"/>
      <c r="IM1562" s="50"/>
      <c r="IN1562" s="50"/>
      <c r="IO1562" s="50"/>
      <c r="IP1562" s="50"/>
    </row>
    <row r="1563" s="83" customFormat="1" ht="15.75" customHeight="1" spans="1:250">
      <c r="A1563" s="89"/>
      <c r="C1563" s="87"/>
      <c r="F1563" s="88"/>
      <c r="IL1563" s="50"/>
      <c r="IM1563" s="50"/>
      <c r="IN1563" s="50"/>
      <c r="IO1563" s="50"/>
      <c r="IP1563" s="50"/>
    </row>
    <row r="1564" s="83" customFormat="1" ht="15.75" customHeight="1" spans="1:250">
      <c r="A1564" s="89"/>
      <c r="C1564" s="87"/>
      <c r="F1564" s="88"/>
      <c r="IL1564" s="50"/>
      <c r="IM1564" s="50"/>
      <c r="IN1564" s="50"/>
      <c r="IO1564" s="50"/>
      <c r="IP1564" s="50"/>
    </row>
    <row r="1565" s="83" customFormat="1" ht="15.75" customHeight="1" spans="1:250">
      <c r="A1565" s="89"/>
      <c r="C1565" s="87"/>
      <c r="F1565" s="88"/>
      <c r="IL1565" s="50"/>
      <c r="IM1565" s="50"/>
      <c r="IN1565" s="50"/>
      <c r="IO1565" s="50"/>
      <c r="IP1565" s="50"/>
    </row>
    <row r="1566" s="83" customFormat="1" ht="15.75" customHeight="1" spans="1:250">
      <c r="A1566" s="89"/>
      <c r="C1566" s="87"/>
      <c r="F1566" s="88"/>
      <c r="IL1566" s="50"/>
      <c r="IM1566" s="50"/>
      <c r="IN1566" s="50"/>
      <c r="IO1566" s="50"/>
      <c r="IP1566" s="50"/>
    </row>
    <row r="1567" s="83" customFormat="1" ht="15.75" customHeight="1" spans="1:250">
      <c r="A1567" s="89"/>
      <c r="C1567" s="87"/>
      <c r="F1567" s="88"/>
      <c r="IL1567" s="50"/>
      <c r="IM1567" s="50"/>
      <c r="IN1567" s="50"/>
      <c r="IO1567" s="50"/>
      <c r="IP1567" s="50"/>
    </row>
    <row r="1568" s="83" customFormat="1" ht="15.75" customHeight="1" spans="1:250">
      <c r="A1568" s="89"/>
      <c r="C1568" s="87"/>
      <c r="F1568" s="88"/>
      <c r="IL1568" s="50"/>
      <c r="IM1568" s="50"/>
      <c r="IN1568" s="50"/>
      <c r="IO1568" s="50"/>
      <c r="IP1568" s="50"/>
    </row>
    <row r="1569" s="83" customFormat="1" ht="15.75" customHeight="1" spans="1:250">
      <c r="A1569" s="89"/>
      <c r="C1569" s="87"/>
      <c r="F1569" s="88"/>
      <c r="IL1569" s="50"/>
      <c r="IM1569" s="50"/>
      <c r="IN1569" s="50"/>
      <c r="IO1569" s="50"/>
      <c r="IP1569" s="50"/>
    </row>
    <row r="1570" s="83" customFormat="1" ht="15.75" customHeight="1" spans="1:250">
      <c r="A1570" s="89"/>
      <c r="C1570" s="87"/>
      <c r="F1570" s="88"/>
      <c r="IL1570" s="50"/>
      <c r="IM1570" s="50"/>
      <c r="IN1570" s="50"/>
      <c r="IO1570" s="50"/>
      <c r="IP1570" s="50"/>
    </row>
    <row r="1571" s="83" customFormat="1" ht="15.75" customHeight="1" spans="1:250">
      <c r="A1571" s="89"/>
      <c r="C1571" s="87"/>
      <c r="F1571" s="88"/>
      <c r="IL1571" s="50"/>
      <c r="IM1571" s="50"/>
      <c r="IN1571" s="50"/>
      <c r="IO1571" s="50"/>
      <c r="IP1571" s="50"/>
    </row>
    <row r="1572" s="83" customFormat="1" ht="15.75" customHeight="1" spans="1:250">
      <c r="A1572" s="89"/>
      <c r="C1572" s="87"/>
      <c r="F1572" s="88"/>
      <c r="IL1572" s="50"/>
      <c r="IM1572" s="50"/>
      <c r="IN1572" s="50"/>
      <c r="IO1572" s="50"/>
      <c r="IP1572" s="50"/>
    </row>
    <row r="1573" s="83" customFormat="1" ht="15.75" customHeight="1" spans="1:250">
      <c r="A1573" s="89"/>
      <c r="C1573" s="87"/>
      <c r="F1573" s="88"/>
      <c r="IL1573" s="50"/>
      <c r="IM1573" s="50"/>
      <c r="IN1573" s="50"/>
      <c r="IO1573" s="50"/>
      <c r="IP1573" s="50"/>
    </row>
    <row r="1574" s="83" customFormat="1" ht="15.75" customHeight="1" spans="1:250">
      <c r="A1574" s="89"/>
      <c r="C1574" s="87"/>
      <c r="F1574" s="88"/>
      <c r="IL1574" s="50"/>
      <c r="IM1574" s="50"/>
      <c r="IN1574" s="50"/>
      <c r="IO1574" s="50"/>
      <c r="IP1574" s="50"/>
    </row>
    <row r="1575" s="83" customFormat="1" ht="15.75" customHeight="1" spans="1:250">
      <c r="A1575" s="89"/>
      <c r="C1575" s="87"/>
      <c r="F1575" s="88"/>
      <c r="IL1575" s="50"/>
      <c r="IM1575" s="50"/>
      <c r="IN1575" s="50"/>
      <c r="IO1575" s="50"/>
      <c r="IP1575" s="50"/>
    </row>
    <row r="1576" s="83" customFormat="1" ht="15.75" customHeight="1" spans="1:250">
      <c r="A1576" s="89"/>
      <c r="C1576" s="87"/>
      <c r="F1576" s="88"/>
      <c r="IL1576" s="50"/>
      <c r="IM1576" s="50"/>
      <c r="IN1576" s="50"/>
      <c r="IO1576" s="50"/>
      <c r="IP1576" s="50"/>
    </row>
    <row r="1577" s="83" customFormat="1" ht="15.75" customHeight="1" spans="1:250">
      <c r="A1577" s="89"/>
      <c r="C1577" s="87"/>
      <c r="F1577" s="88"/>
      <c r="IL1577" s="50"/>
      <c r="IM1577" s="50"/>
      <c r="IN1577" s="50"/>
      <c r="IO1577" s="50"/>
      <c r="IP1577" s="50"/>
    </row>
    <row r="1578" s="83" customFormat="1" ht="15.75" customHeight="1" spans="1:250">
      <c r="A1578" s="89"/>
      <c r="C1578" s="87"/>
      <c r="F1578" s="88"/>
      <c r="IL1578" s="50"/>
      <c r="IM1578" s="50"/>
      <c r="IN1578" s="50"/>
      <c r="IO1578" s="50"/>
      <c r="IP1578" s="50"/>
    </row>
    <row r="1579" s="83" customFormat="1" ht="15.75" customHeight="1" spans="1:250">
      <c r="A1579" s="89"/>
      <c r="C1579" s="87"/>
      <c r="F1579" s="88"/>
      <c r="IL1579" s="50"/>
      <c r="IM1579" s="50"/>
      <c r="IN1579" s="50"/>
      <c r="IO1579" s="50"/>
      <c r="IP1579" s="50"/>
    </row>
    <row r="1580" s="83" customFormat="1" ht="15.75" customHeight="1" spans="1:250">
      <c r="A1580" s="89"/>
      <c r="C1580" s="87"/>
      <c r="F1580" s="88"/>
      <c r="IL1580" s="50"/>
      <c r="IM1580" s="50"/>
      <c r="IN1580" s="50"/>
      <c r="IO1580" s="50"/>
      <c r="IP1580" s="50"/>
    </row>
    <row r="1581" s="83" customFormat="1" ht="15.75" customHeight="1" spans="1:250">
      <c r="A1581" s="89"/>
      <c r="C1581" s="87"/>
      <c r="F1581" s="88"/>
      <c r="IL1581" s="50"/>
      <c r="IM1581" s="50"/>
      <c r="IN1581" s="50"/>
      <c r="IO1581" s="50"/>
      <c r="IP1581" s="50"/>
    </row>
    <row r="1582" s="83" customFormat="1" ht="15.75" customHeight="1" spans="1:250">
      <c r="A1582" s="89"/>
      <c r="C1582" s="87"/>
      <c r="F1582" s="88"/>
      <c r="IL1582" s="50"/>
      <c r="IM1582" s="50"/>
      <c r="IN1582" s="50"/>
      <c r="IO1582" s="50"/>
      <c r="IP1582" s="50"/>
    </row>
    <row r="1583" s="83" customFormat="1" ht="15.75" customHeight="1" spans="1:250">
      <c r="A1583" s="89"/>
      <c r="C1583" s="87"/>
      <c r="F1583" s="88"/>
      <c r="IL1583" s="50"/>
      <c r="IM1583" s="50"/>
      <c r="IN1583" s="50"/>
      <c r="IO1583" s="50"/>
      <c r="IP1583" s="50"/>
    </row>
    <row r="1584" s="83" customFormat="1" ht="15.75" customHeight="1" spans="1:250">
      <c r="A1584" s="89"/>
      <c r="C1584" s="87"/>
      <c r="F1584" s="88"/>
      <c r="IL1584" s="50"/>
      <c r="IM1584" s="50"/>
      <c r="IN1584" s="50"/>
      <c r="IO1584" s="50"/>
      <c r="IP1584" s="50"/>
    </row>
    <row r="1585" s="83" customFormat="1" ht="15.75" customHeight="1" spans="1:250">
      <c r="A1585" s="89"/>
      <c r="C1585" s="87"/>
      <c r="F1585" s="88"/>
      <c r="IL1585" s="50"/>
      <c r="IM1585" s="50"/>
      <c r="IN1585" s="50"/>
      <c r="IO1585" s="50"/>
      <c r="IP1585" s="50"/>
    </row>
    <row r="1586" s="83" customFormat="1" ht="15.75" customHeight="1" spans="1:250">
      <c r="A1586" s="89"/>
      <c r="C1586" s="87"/>
      <c r="F1586" s="88"/>
      <c r="IL1586" s="50"/>
      <c r="IM1586" s="50"/>
      <c r="IN1586" s="50"/>
      <c r="IO1586" s="50"/>
      <c r="IP1586" s="50"/>
    </row>
    <row r="1587" s="83" customFormat="1" ht="15.75" customHeight="1" spans="1:250">
      <c r="A1587" s="89"/>
      <c r="C1587" s="87"/>
      <c r="F1587" s="88"/>
      <c r="IL1587" s="50"/>
      <c r="IM1587" s="50"/>
      <c r="IN1587" s="50"/>
      <c r="IO1587" s="50"/>
      <c r="IP1587" s="50"/>
    </row>
    <row r="1588" s="83" customFormat="1" ht="15.75" customHeight="1" spans="1:250">
      <c r="A1588" s="89"/>
      <c r="C1588" s="87"/>
      <c r="F1588" s="88"/>
      <c r="IL1588" s="50"/>
      <c r="IM1588" s="50"/>
      <c r="IN1588" s="50"/>
      <c r="IO1588" s="50"/>
      <c r="IP1588" s="50"/>
    </row>
    <row r="1589" s="83" customFormat="1" ht="15.75" customHeight="1" spans="1:250">
      <c r="A1589" s="89"/>
      <c r="C1589" s="87"/>
      <c r="F1589" s="88"/>
      <c r="IL1589" s="50"/>
      <c r="IM1589" s="50"/>
      <c r="IN1589" s="50"/>
      <c r="IO1589" s="50"/>
      <c r="IP1589" s="50"/>
    </row>
    <row r="1590" s="83" customFormat="1" ht="15.75" customHeight="1" spans="1:250">
      <c r="A1590" s="89"/>
      <c r="C1590" s="87"/>
      <c r="F1590" s="88"/>
      <c r="IL1590" s="50"/>
      <c r="IM1590" s="50"/>
      <c r="IN1590" s="50"/>
      <c r="IO1590" s="50"/>
      <c r="IP1590" s="50"/>
    </row>
    <row r="1591" s="83" customFormat="1" ht="15.75" customHeight="1" spans="1:250">
      <c r="A1591" s="89"/>
      <c r="C1591" s="87"/>
      <c r="F1591" s="88"/>
      <c r="IL1591" s="50"/>
      <c r="IM1591" s="50"/>
      <c r="IN1591" s="50"/>
      <c r="IO1591" s="50"/>
      <c r="IP1591" s="50"/>
    </row>
    <row r="1592" s="83" customFormat="1" ht="15.75" customHeight="1" spans="1:250">
      <c r="A1592" s="89"/>
      <c r="C1592" s="87"/>
      <c r="F1592" s="88"/>
      <c r="IL1592" s="50"/>
      <c r="IM1592" s="50"/>
      <c r="IN1592" s="50"/>
      <c r="IO1592" s="50"/>
      <c r="IP1592" s="50"/>
    </row>
    <row r="1593" s="83" customFormat="1" ht="15.75" customHeight="1" spans="1:250">
      <c r="A1593" s="89"/>
      <c r="C1593" s="87"/>
      <c r="F1593" s="88"/>
      <c r="IL1593" s="50"/>
      <c r="IM1593" s="50"/>
      <c r="IN1593" s="50"/>
      <c r="IO1593" s="50"/>
      <c r="IP1593" s="50"/>
    </row>
    <row r="1594" s="83" customFormat="1" ht="15.75" customHeight="1" spans="1:250">
      <c r="A1594" s="89"/>
      <c r="C1594" s="87"/>
      <c r="F1594" s="88"/>
      <c r="IL1594" s="50"/>
      <c r="IM1594" s="50"/>
      <c r="IN1594" s="50"/>
      <c r="IO1594" s="50"/>
      <c r="IP1594" s="50"/>
    </row>
    <row r="1595" s="83" customFormat="1" ht="15.75" customHeight="1" spans="1:250">
      <c r="A1595" s="89"/>
      <c r="C1595" s="87"/>
      <c r="F1595" s="88"/>
      <c r="IL1595" s="50"/>
      <c r="IM1595" s="50"/>
      <c r="IN1595" s="50"/>
      <c r="IO1595" s="50"/>
      <c r="IP1595" s="50"/>
    </row>
    <row r="1596" s="83" customFormat="1" ht="15.75" customHeight="1" spans="1:250">
      <c r="A1596" s="89"/>
      <c r="C1596" s="87"/>
      <c r="F1596" s="88"/>
      <c r="IL1596" s="50"/>
      <c r="IM1596" s="50"/>
      <c r="IN1596" s="50"/>
      <c r="IO1596" s="50"/>
      <c r="IP1596" s="50"/>
    </row>
    <row r="1597" s="83" customFormat="1" ht="15.75" customHeight="1" spans="1:250">
      <c r="A1597" s="89"/>
      <c r="C1597" s="87"/>
      <c r="F1597" s="88"/>
      <c r="IL1597" s="50"/>
      <c r="IM1597" s="50"/>
      <c r="IN1597" s="50"/>
      <c r="IO1597" s="50"/>
      <c r="IP1597" s="50"/>
    </row>
    <row r="1598" s="83" customFormat="1" ht="15.75" customHeight="1" spans="1:250">
      <c r="A1598" s="89"/>
      <c r="C1598" s="87"/>
      <c r="F1598" s="88"/>
      <c r="IL1598" s="50"/>
      <c r="IM1598" s="50"/>
      <c r="IN1598" s="50"/>
      <c r="IO1598" s="50"/>
      <c r="IP1598" s="50"/>
    </row>
    <row r="1599" s="83" customFormat="1" ht="15.75" customHeight="1" spans="1:250">
      <c r="A1599" s="89"/>
      <c r="C1599" s="87"/>
      <c r="F1599" s="88"/>
      <c r="IL1599" s="50"/>
      <c r="IM1599" s="50"/>
      <c r="IN1599" s="50"/>
      <c r="IO1599" s="50"/>
      <c r="IP1599" s="50"/>
    </row>
    <row r="1600" s="83" customFormat="1" ht="15.75" customHeight="1" spans="1:250">
      <c r="A1600" s="89"/>
      <c r="C1600" s="87"/>
      <c r="F1600" s="88"/>
      <c r="IL1600" s="50"/>
      <c r="IM1600" s="50"/>
      <c r="IN1600" s="50"/>
      <c r="IO1600" s="50"/>
      <c r="IP1600" s="50"/>
    </row>
    <row r="1601" s="83" customFormat="1" ht="15.75" customHeight="1" spans="1:250">
      <c r="A1601" s="89"/>
      <c r="C1601" s="87"/>
      <c r="F1601" s="88"/>
      <c r="IL1601" s="50"/>
      <c r="IM1601" s="50"/>
      <c r="IN1601" s="50"/>
      <c r="IO1601" s="50"/>
      <c r="IP1601" s="50"/>
    </row>
    <row r="1602" s="83" customFormat="1" ht="15.75" customHeight="1" spans="1:250">
      <c r="A1602" s="89"/>
      <c r="C1602" s="87"/>
      <c r="F1602" s="88"/>
      <c r="IL1602" s="50"/>
      <c r="IM1602" s="50"/>
      <c r="IN1602" s="50"/>
      <c r="IO1602" s="50"/>
      <c r="IP1602" s="50"/>
    </row>
    <row r="1603" s="83" customFormat="1" ht="15.75" customHeight="1" spans="1:250">
      <c r="A1603" s="89"/>
      <c r="C1603" s="87"/>
      <c r="F1603" s="88"/>
      <c r="IL1603" s="50"/>
      <c r="IM1603" s="50"/>
      <c r="IN1603" s="50"/>
      <c r="IO1603" s="50"/>
      <c r="IP1603" s="50"/>
    </row>
    <row r="1604" s="83" customFormat="1" ht="15.75" customHeight="1" spans="1:250">
      <c r="A1604" s="89"/>
      <c r="C1604" s="87"/>
      <c r="F1604" s="88"/>
      <c r="IL1604" s="50"/>
      <c r="IM1604" s="50"/>
      <c r="IN1604" s="50"/>
      <c r="IO1604" s="50"/>
      <c r="IP1604" s="50"/>
    </row>
    <row r="1605" s="83" customFormat="1" ht="15.75" customHeight="1" spans="1:250">
      <c r="A1605" s="89"/>
      <c r="C1605" s="87"/>
      <c r="F1605" s="88"/>
      <c r="IL1605" s="50"/>
      <c r="IM1605" s="50"/>
      <c r="IN1605" s="50"/>
      <c r="IO1605" s="50"/>
      <c r="IP1605" s="50"/>
    </row>
    <row r="1606" s="83" customFormat="1" ht="15.75" customHeight="1" spans="1:250">
      <c r="A1606" s="89"/>
      <c r="C1606" s="87"/>
      <c r="F1606" s="88"/>
      <c r="IL1606" s="50"/>
      <c r="IM1606" s="50"/>
      <c r="IN1606" s="50"/>
      <c r="IO1606" s="50"/>
      <c r="IP1606" s="50"/>
    </row>
    <row r="1607" s="83" customFormat="1" ht="15.75" customHeight="1" spans="1:250">
      <c r="A1607" s="89"/>
      <c r="C1607" s="87"/>
      <c r="F1607" s="88"/>
      <c r="IL1607" s="50"/>
      <c r="IM1607" s="50"/>
      <c r="IN1607" s="50"/>
      <c r="IO1607" s="50"/>
      <c r="IP1607" s="50"/>
    </row>
    <row r="1608" s="83" customFormat="1" ht="15.75" customHeight="1" spans="1:250">
      <c r="A1608" s="89"/>
      <c r="C1608" s="87"/>
      <c r="F1608" s="88"/>
      <c r="IL1608" s="50"/>
      <c r="IM1608" s="50"/>
      <c r="IN1608" s="50"/>
      <c r="IO1608" s="50"/>
      <c r="IP1608" s="50"/>
    </row>
    <row r="1609" s="83" customFormat="1" ht="15.75" customHeight="1" spans="1:250">
      <c r="A1609" s="89"/>
      <c r="C1609" s="87"/>
      <c r="F1609" s="88"/>
      <c r="IL1609" s="50"/>
      <c r="IM1609" s="50"/>
      <c r="IN1609" s="50"/>
      <c r="IO1609" s="50"/>
      <c r="IP1609" s="50"/>
    </row>
    <row r="1610" s="83" customFormat="1" ht="15.75" customHeight="1" spans="1:250">
      <c r="A1610" s="89"/>
      <c r="C1610" s="87"/>
      <c r="F1610" s="88"/>
      <c r="IL1610" s="50"/>
      <c r="IM1610" s="50"/>
      <c r="IN1610" s="50"/>
      <c r="IO1610" s="50"/>
      <c r="IP1610" s="50"/>
    </row>
    <row r="1611" s="83" customFormat="1" ht="15.75" customHeight="1" spans="1:250">
      <c r="A1611" s="89"/>
      <c r="C1611" s="87"/>
      <c r="F1611" s="88"/>
      <c r="IL1611" s="50"/>
      <c r="IM1611" s="50"/>
      <c r="IN1611" s="50"/>
      <c r="IO1611" s="50"/>
      <c r="IP1611" s="50"/>
    </row>
    <row r="1612" s="83" customFormat="1" ht="15.75" customHeight="1" spans="1:250">
      <c r="A1612" s="89"/>
      <c r="C1612" s="87"/>
      <c r="F1612" s="88"/>
      <c r="IL1612" s="50"/>
      <c r="IM1612" s="50"/>
      <c r="IN1612" s="50"/>
      <c r="IO1612" s="50"/>
      <c r="IP1612" s="50"/>
    </row>
    <row r="1613" s="83" customFormat="1" ht="15.75" customHeight="1" spans="1:250">
      <c r="A1613" s="89"/>
      <c r="C1613" s="87"/>
      <c r="F1613" s="88"/>
      <c r="IL1613" s="50"/>
      <c r="IM1613" s="50"/>
      <c r="IN1613" s="50"/>
      <c r="IO1613" s="50"/>
      <c r="IP1613" s="50"/>
    </row>
    <row r="1614" s="83" customFormat="1" ht="15.75" customHeight="1" spans="1:250">
      <c r="A1614" s="89"/>
      <c r="C1614" s="87"/>
      <c r="F1614" s="88"/>
      <c r="IL1614" s="50"/>
      <c r="IM1614" s="50"/>
      <c r="IN1614" s="50"/>
      <c r="IO1614" s="50"/>
      <c r="IP1614" s="50"/>
    </row>
    <row r="1615" s="83" customFormat="1" ht="15.75" customHeight="1" spans="1:250">
      <c r="A1615" s="89"/>
      <c r="C1615" s="87"/>
      <c r="F1615" s="88"/>
      <c r="IL1615" s="50"/>
      <c r="IM1615" s="50"/>
      <c r="IN1615" s="50"/>
      <c r="IO1615" s="50"/>
      <c r="IP1615" s="50"/>
    </row>
    <row r="1616" s="83" customFormat="1" ht="15.75" customHeight="1" spans="1:250">
      <c r="A1616" s="89"/>
      <c r="C1616" s="87"/>
      <c r="F1616" s="88"/>
      <c r="IL1616" s="50"/>
      <c r="IM1616" s="50"/>
      <c r="IN1616" s="50"/>
      <c r="IO1616" s="50"/>
      <c r="IP1616" s="50"/>
    </row>
    <row r="1617" s="83" customFormat="1" ht="15.75" customHeight="1" spans="1:250">
      <c r="A1617" s="89"/>
      <c r="C1617" s="87"/>
      <c r="F1617" s="88"/>
      <c r="IL1617" s="50"/>
      <c r="IM1617" s="50"/>
      <c r="IN1617" s="50"/>
      <c r="IO1617" s="50"/>
      <c r="IP1617" s="50"/>
    </row>
    <row r="1618" s="83" customFormat="1" ht="15.75" customHeight="1" spans="1:250">
      <c r="A1618" s="89"/>
      <c r="C1618" s="87"/>
      <c r="F1618" s="88"/>
      <c r="IL1618" s="50"/>
      <c r="IM1618" s="50"/>
      <c r="IN1618" s="50"/>
      <c r="IO1618" s="50"/>
      <c r="IP1618" s="50"/>
    </row>
    <row r="1619" s="83" customFormat="1" ht="15.75" customHeight="1" spans="1:250">
      <c r="A1619" s="89"/>
      <c r="C1619" s="87"/>
      <c r="F1619" s="88"/>
      <c r="IL1619" s="50"/>
      <c r="IM1619" s="50"/>
      <c r="IN1619" s="50"/>
      <c r="IO1619" s="50"/>
      <c r="IP1619" s="50"/>
    </row>
    <row r="1620" s="83" customFormat="1" ht="15.75" customHeight="1" spans="1:250">
      <c r="A1620" s="89"/>
      <c r="C1620" s="87"/>
      <c r="F1620" s="88"/>
      <c r="IL1620" s="50"/>
      <c r="IM1620" s="50"/>
      <c r="IN1620" s="50"/>
      <c r="IO1620" s="50"/>
      <c r="IP1620" s="50"/>
    </row>
    <row r="1621" s="83" customFormat="1" ht="15.75" customHeight="1" spans="1:250">
      <c r="A1621" s="89"/>
      <c r="C1621" s="87"/>
      <c r="F1621" s="88"/>
      <c r="IL1621" s="50"/>
      <c r="IM1621" s="50"/>
      <c r="IN1621" s="50"/>
      <c r="IO1621" s="50"/>
      <c r="IP1621" s="50"/>
    </row>
    <row r="1622" s="83" customFormat="1" ht="15.75" customHeight="1" spans="1:250">
      <c r="A1622" s="89"/>
      <c r="C1622" s="87"/>
      <c r="F1622" s="88"/>
      <c r="IL1622" s="50"/>
      <c r="IM1622" s="50"/>
      <c r="IN1622" s="50"/>
      <c r="IO1622" s="50"/>
      <c r="IP1622" s="50"/>
    </row>
    <row r="1623" s="83" customFormat="1" ht="15.75" customHeight="1" spans="1:250">
      <c r="A1623" s="89"/>
      <c r="C1623" s="87"/>
      <c r="F1623" s="88"/>
      <c r="IL1623" s="50"/>
      <c r="IM1623" s="50"/>
      <c r="IN1623" s="50"/>
      <c r="IO1623" s="50"/>
      <c r="IP1623" s="50"/>
    </row>
    <row r="1624" s="83" customFormat="1" ht="15.75" customHeight="1" spans="1:250">
      <c r="A1624" s="89"/>
      <c r="C1624" s="87"/>
      <c r="F1624" s="88"/>
      <c r="IL1624" s="50"/>
      <c r="IM1624" s="50"/>
      <c r="IN1624" s="50"/>
      <c r="IO1624" s="50"/>
      <c r="IP1624" s="50"/>
    </row>
    <row r="1625" s="83" customFormat="1" ht="15.75" customHeight="1" spans="1:250">
      <c r="A1625" s="89"/>
      <c r="C1625" s="87"/>
      <c r="F1625" s="88"/>
      <c r="IL1625" s="50"/>
      <c r="IM1625" s="50"/>
      <c r="IN1625" s="50"/>
      <c r="IO1625" s="50"/>
      <c r="IP1625" s="50"/>
    </row>
    <row r="1626" s="83" customFormat="1" ht="15.75" customHeight="1" spans="1:250">
      <c r="A1626" s="89"/>
      <c r="C1626" s="87"/>
      <c r="F1626" s="88"/>
      <c r="IL1626" s="50"/>
      <c r="IM1626" s="50"/>
      <c r="IN1626" s="50"/>
      <c r="IO1626" s="50"/>
      <c r="IP1626" s="50"/>
    </row>
    <row r="1627" s="83" customFormat="1" ht="15.75" customHeight="1" spans="1:250">
      <c r="A1627" s="89"/>
      <c r="C1627" s="87"/>
      <c r="F1627" s="88"/>
      <c r="IL1627" s="50"/>
      <c r="IM1627" s="50"/>
      <c r="IN1627" s="50"/>
      <c r="IO1627" s="50"/>
      <c r="IP1627" s="50"/>
    </row>
    <row r="1628" s="83" customFormat="1" ht="15.75" customHeight="1" spans="1:250">
      <c r="A1628" s="89"/>
      <c r="C1628" s="87"/>
      <c r="F1628" s="88"/>
      <c r="IL1628" s="50"/>
      <c r="IM1628" s="50"/>
      <c r="IN1628" s="50"/>
      <c r="IO1628" s="50"/>
      <c r="IP1628" s="50"/>
    </row>
    <row r="1629" s="83" customFormat="1" ht="15.75" customHeight="1" spans="1:250">
      <c r="A1629" s="89"/>
      <c r="C1629" s="87"/>
      <c r="F1629" s="88"/>
      <c r="IL1629" s="50"/>
      <c r="IM1629" s="50"/>
      <c r="IN1629" s="50"/>
      <c r="IO1629" s="50"/>
      <c r="IP1629" s="50"/>
    </row>
    <row r="1630" s="83" customFormat="1" ht="15.75" customHeight="1" spans="1:250">
      <c r="A1630" s="89"/>
      <c r="C1630" s="87"/>
      <c r="F1630" s="88"/>
      <c r="IL1630" s="50"/>
      <c r="IM1630" s="50"/>
      <c r="IN1630" s="50"/>
      <c r="IO1630" s="50"/>
      <c r="IP1630" s="50"/>
    </row>
    <row r="1631" s="83" customFormat="1" ht="15.75" customHeight="1" spans="1:250">
      <c r="A1631" s="89"/>
      <c r="C1631" s="87"/>
      <c r="F1631" s="88"/>
      <c r="IL1631" s="50"/>
      <c r="IM1631" s="50"/>
      <c r="IN1631" s="50"/>
      <c r="IO1631" s="50"/>
      <c r="IP1631" s="50"/>
    </row>
    <row r="1632" s="83" customFormat="1" ht="15.75" customHeight="1" spans="1:250">
      <c r="A1632" s="89"/>
      <c r="C1632" s="87"/>
      <c r="F1632" s="88"/>
      <c r="IL1632" s="50"/>
      <c r="IM1632" s="50"/>
      <c r="IN1632" s="50"/>
      <c r="IO1632" s="50"/>
      <c r="IP1632" s="50"/>
    </row>
    <row r="1633" s="83" customFormat="1" ht="15.75" customHeight="1" spans="1:250">
      <c r="A1633" s="89"/>
      <c r="C1633" s="87"/>
      <c r="F1633" s="88"/>
      <c r="IL1633" s="50"/>
      <c r="IM1633" s="50"/>
      <c r="IN1633" s="50"/>
      <c r="IO1633" s="50"/>
      <c r="IP1633" s="50"/>
    </row>
    <row r="1634" s="83" customFormat="1" ht="15.75" customHeight="1" spans="1:250">
      <c r="A1634" s="89"/>
      <c r="C1634" s="87"/>
      <c r="F1634" s="88"/>
      <c r="IL1634" s="50"/>
      <c r="IM1634" s="50"/>
      <c r="IN1634" s="50"/>
      <c r="IO1634" s="50"/>
      <c r="IP1634" s="50"/>
    </row>
    <row r="1635" s="83" customFormat="1" ht="15.75" customHeight="1" spans="1:250">
      <c r="A1635" s="89"/>
      <c r="C1635" s="87"/>
      <c r="F1635" s="88"/>
      <c r="IL1635" s="50"/>
      <c r="IM1635" s="50"/>
      <c r="IN1635" s="50"/>
      <c r="IO1635" s="50"/>
      <c r="IP1635" s="50"/>
    </row>
    <row r="1636" s="83" customFormat="1" ht="15.75" customHeight="1" spans="1:250">
      <c r="A1636" s="89"/>
      <c r="C1636" s="87"/>
      <c r="F1636" s="88"/>
      <c r="IL1636" s="50"/>
      <c r="IM1636" s="50"/>
      <c r="IN1636" s="50"/>
      <c r="IO1636" s="50"/>
      <c r="IP1636" s="50"/>
    </row>
    <row r="1637" s="83" customFormat="1" ht="15.75" customHeight="1" spans="1:250">
      <c r="A1637" s="89"/>
      <c r="C1637" s="87"/>
      <c r="F1637" s="88"/>
      <c r="IL1637" s="50"/>
      <c r="IM1637" s="50"/>
      <c r="IN1637" s="50"/>
      <c r="IO1637" s="50"/>
      <c r="IP1637" s="50"/>
    </row>
    <row r="1638" s="83" customFormat="1" ht="15.75" customHeight="1" spans="1:250">
      <c r="A1638" s="89"/>
      <c r="C1638" s="87"/>
      <c r="F1638" s="88"/>
      <c r="IL1638" s="50"/>
      <c r="IM1638" s="50"/>
      <c r="IN1638" s="50"/>
      <c r="IO1638" s="50"/>
      <c r="IP1638" s="50"/>
    </row>
    <row r="1639" s="83" customFormat="1" ht="15.75" customHeight="1" spans="1:250">
      <c r="A1639" s="89"/>
      <c r="C1639" s="87"/>
      <c r="F1639" s="88"/>
      <c r="IL1639" s="50"/>
      <c r="IM1639" s="50"/>
      <c r="IN1639" s="50"/>
      <c r="IO1639" s="50"/>
      <c r="IP1639" s="50"/>
    </row>
    <row r="1640" s="83" customFormat="1" ht="15.75" customHeight="1" spans="1:250">
      <c r="A1640" s="89"/>
      <c r="C1640" s="87"/>
      <c r="F1640" s="88"/>
      <c r="IL1640" s="50"/>
      <c r="IM1640" s="50"/>
      <c r="IN1640" s="50"/>
      <c r="IO1640" s="50"/>
      <c r="IP1640" s="50"/>
    </row>
    <row r="1641" s="83" customFormat="1" ht="15.75" customHeight="1" spans="1:250">
      <c r="A1641" s="89"/>
      <c r="C1641" s="87"/>
      <c r="F1641" s="88"/>
      <c r="IL1641" s="50"/>
      <c r="IM1641" s="50"/>
      <c r="IN1641" s="50"/>
      <c r="IO1641" s="50"/>
      <c r="IP1641" s="50"/>
    </row>
    <row r="1642" s="83" customFormat="1" ht="15.75" customHeight="1" spans="1:250">
      <c r="A1642" s="89"/>
      <c r="C1642" s="87"/>
      <c r="F1642" s="88"/>
      <c r="IL1642" s="50"/>
      <c r="IM1642" s="50"/>
      <c r="IN1642" s="50"/>
      <c r="IO1642" s="50"/>
      <c r="IP1642" s="50"/>
    </row>
    <row r="1643" s="83" customFormat="1" ht="15.75" customHeight="1" spans="1:250">
      <c r="A1643" s="89"/>
      <c r="C1643" s="87"/>
      <c r="F1643" s="88"/>
      <c r="IL1643" s="50"/>
      <c r="IM1643" s="50"/>
      <c r="IN1643" s="50"/>
      <c r="IO1643" s="50"/>
      <c r="IP1643" s="50"/>
    </row>
    <row r="1644" s="83" customFormat="1" ht="15.75" customHeight="1" spans="1:250">
      <c r="A1644" s="89"/>
      <c r="C1644" s="87"/>
      <c r="F1644" s="88"/>
      <c r="IL1644" s="50"/>
      <c r="IM1644" s="50"/>
      <c r="IN1644" s="50"/>
      <c r="IO1644" s="50"/>
      <c r="IP1644" s="50"/>
    </row>
    <row r="1645" s="83" customFormat="1" ht="15.75" customHeight="1" spans="1:250">
      <c r="A1645" s="89"/>
      <c r="C1645" s="87"/>
      <c r="F1645" s="88"/>
      <c r="IL1645" s="50"/>
      <c r="IM1645" s="50"/>
      <c r="IN1645" s="50"/>
      <c r="IO1645" s="50"/>
      <c r="IP1645" s="50"/>
    </row>
    <row r="1646" s="83" customFormat="1" ht="15.75" customHeight="1" spans="1:250">
      <c r="A1646" s="89"/>
      <c r="C1646" s="87"/>
      <c r="F1646" s="88"/>
      <c r="IL1646" s="50"/>
      <c r="IM1646" s="50"/>
      <c r="IN1646" s="50"/>
      <c r="IO1646" s="50"/>
      <c r="IP1646" s="50"/>
    </row>
    <row r="1647" s="83" customFormat="1" ht="15.75" customHeight="1" spans="1:250">
      <c r="A1647" s="89"/>
      <c r="C1647" s="87"/>
      <c r="F1647" s="88"/>
      <c r="IL1647" s="50"/>
      <c r="IM1647" s="50"/>
      <c r="IN1647" s="50"/>
      <c r="IO1647" s="50"/>
      <c r="IP1647" s="50"/>
    </row>
    <row r="1648" s="83" customFormat="1" ht="15.75" customHeight="1" spans="1:250">
      <c r="A1648" s="89"/>
      <c r="C1648" s="87"/>
      <c r="F1648" s="88"/>
      <c r="IL1648" s="50"/>
      <c r="IM1648" s="50"/>
      <c r="IN1648" s="50"/>
      <c r="IO1648" s="50"/>
      <c r="IP1648" s="50"/>
    </row>
    <row r="1649" s="83" customFormat="1" ht="15.75" customHeight="1" spans="1:250">
      <c r="A1649" s="89"/>
      <c r="C1649" s="87"/>
      <c r="F1649" s="88"/>
      <c r="IL1649" s="50"/>
      <c r="IM1649" s="50"/>
      <c r="IN1649" s="50"/>
      <c r="IO1649" s="50"/>
      <c r="IP1649" s="50"/>
    </row>
    <row r="1650" s="83" customFormat="1" ht="15.75" customHeight="1" spans="1:250">
      <c r="A1650" s="89"/>
      <c r="C1650" s="87"/>
      <c r="F1650" s="88"/>
      <c r="IL1650" s="50"/>
      <c r="IM1650" s="50"/>
      <c r="IN1650" s="50"/>
      <c r="IO1650" s="50"/>
      <c r="IP1650" s="50"/>
    </row>
    <row r="1651" s="83" customFormat="1" ht="15.75" customHeight="1" spans="1:250">
      <c r="A1651" s="89"/>
      <c r="C1651" s="87"/>
      <c r="F1651" s="88"/>
      <c r="IL1651" s="50"/>
      <c r="IM1651" s="50"/>
      <c r="IN1651" s="50"/>
      <c r="IO1651" s="50"/>
      <c r="IP1651" s="50"/>
    </row>
    <row r="1652" s="83" customFormat="1" ht="15.75" customHeight="1" spans="1:250">
      <c r="A1652" s="89"/>
      <c r="C1652" s="87"/>
      <c r="F1652" s="88"/>
      <c r="IL1652" s="50"/>
      <c r="IM1652" s="50"/>
      <c r="IN1652" s="50"/>
      <c r="IO1652" s="50"/>
      <c r="IP1652" s="50"/>
    </row>
    <row r="1653" s="83" customFormat="1" ht="15.75" customHeight="1" spans="1:250">
      <c r="A1653" s="89"/>
      <c r="C1653" s="87"/>
      <c r="F1653" s="88"/>
      <c r="IL1653" s="50"/>
      <c r="IM1653" s="50"/>
      <c r="IN1653" s="50"/>
      <c r="IO1653" s="50"/>
      <c r="IP1653" s="50"/>
    </row>
    <row r="1654" s="83" customFormat="1" ht="15.75" customHeight="1" spans="1:250">
      <c r="A1654" s="89"/>
      <c r="C1654" s="87"/>
      <c r="F1654" s="88"/>
      <c r="IL1654" s="50"/>
      <c r="IM1654" s="50"/>
      <c r="IN1654" s="50"/>
      <c r="IO1654" s="50"/>
      <c r="IP1654" s="50"/>
    </row>
    <row r="1655" s="83" customFormat="1" ht="15.75" customHeight="1" spans="1:250">
      <c r="A1655" s="89"/>
      <c r="C1655" s="87"/>
      <c r="F1655" s="88"/>
      <c r="IL1655" s="50"/>
      <c r="IM1655" s="50"/>
      <c r="IN1655" s="50"/>
      <c r="IO1655" s="50"/>
      <c r="IP1655" s="50"/>
    </row>
    <row r="1656" s="83" customFormat="1" ht="15.75" customHeight="1" spans="1:250">
      <c r="A1656" s="89"/>
      <c r="C1656" s="87"/>
      <c r="F1656" s="88"/>
      <c r="IL1656" s="50"/>
      <c r="IM1656" s="50"/>
      <c r="IN1656" s="50"/>
      <c r="IO1656" s="50"/>
      <c r="IP1656" s="50"/>
    </row>
    <row r="1657" s="83" customFormat="1" ht="15.75" customHeight="1" spans="1:250">
      <c r="A1657" s="89"/>
      <c r="C1657" s="87"/>
      <c r="F1657" s="88"/>
      <c r="IL1657" s="50"/>
      <c r="IM1657" s="50"/>
      <c r="IN1657" s="50"/>
      <c r="IO1657" s="50"/>
      <c r="IP1657" s="50"/>
    </row>
    <row r="1658" s="83" customFormat="1" ht="15.75" customHeight="1" spans="1:250">
      <c r="A1658" s="89"/>
      <c r="C1658" s="87"/>
      <c r="F1658" s="88"/>
      <c r="IL1658" s="50"/>
      <c r="IM1658" s="50"/>
      <c r="IN1658" s="50"/>
      <c r="IO1658" s="50"/>
      <c r="IP1658" s="50"/>
    </row>
    <row r="1659" s="83" customFormat="1" ht="15.75" customHeight="1" spans="1:250">
      <c r="A1659" s="89"/>
      <c r="C1659" s="87"/>
      <c r="F1659" s="88"/>
      <c r="IL1659" s="50"/>
      <c r="IM1659" s="50"/>
      <c r="IN1659" s="50"/>
      <c r="IO1659" s="50"/>
      <c r="IP1659" s="50"/>
    </row>
    <row r="1660" s="83" customFormat="1" ht="15.75" customHeight="1" spans="1:250">
      <c r="A1660" s="89"/>
      <c r="C1660" s="87"/>
      <c r="F1660" s="88"/>
      <c r="IL1660" s="50"/>
      <c r="IM1660" s="50"/>
      <c r="IN1660" s="50"/>
      <c r="IO1660" s="50"/>
      <c r="IP1660" s="50"/>
    </row>
    <row r="1661" s="83" customFormat="1" ht="15.75" customHeight="1" spans="1:250">
      <c r="A1661" s="89"/>
      <c r="C1661" s="87"/>
      <c r="F1661" s="88"/>
      <c r="IL1661" s="50"/>
      <c r="IM1661" s="50"/>
      <c r="IN1661" s="50"/>
      <c r="IO1661" s="50"/>
      <c r="IP1661" s="50"/>
    </row>
    <row r="1662" s="83" customFormat="1" ht="15.75" customHeight="1" spans="1:250">
      <c r="A1662" s="89"/>
      <c r="C1662" s="87"/>
      <c r="F1662" s="88"/>
      <c r="IL1662" s="50"/>
      <c r="IM1662" s="50"/>
      <c r="IN1662" s="50"/>
      <c r="IO1662" s="50"/>
      <c r="IP1662" s="50"/>
    </row>
    <row r="1663" s="83" customFormat="1" ht="15.75" customHeight="1" spans="1:250">
      <c r="A1663" s="89"/>
      <c r="C1663" s="87"/>
      <c r="F1663" s="88"/>
      <c r="IL1663" s="50"/>
      <c r="IM1663" s="50"/>
      <c r="IN1663" s="50"/>
      <c r="IO1663" s="50"/>
      <c r="IP1663" s="50"/>
    </row>
    <row r="1664" s="83" customFormat="1" ht="15.75" customHeight="1" spans="1:250">
      <c r="A1664" s="89"/>
      <c r="C1664" s="87"/>
      <c r="F1664" s="88"/>
      <c r="IL1664" s="50"/>
      <c r="IM1664" s="50"/>
      <c r="IN1664" s="50"/>
      <c r="IO1664" s="50"/>
      <c r="IP1664" s="50"/>
    </row>
    <row r="1665" s="83" customFormat="1" ht="15.75" customHeight="1" spans="1:250">
      <c r="A1665" s="89"/>
      <c r="C1665" s="87"/>
      <c r="F1665" s="88"/>
      <c r="IL1665" s="50"/>
      <c r="IM1665" s="50"/>
      <c r="IN1665" s="50"/>
      <c r="IO1665" s="50"/>
      <c r="IP1665" s="50"/>
    </row>
    <row r="1666" s="83" customFormat="1" ht="15.75" customHeight="1" spans="1:250">
      <c r="A1666" s="89"/>
      <c r="C1666" s="87"/>
      <c r="F1666" s="88"/>
      <c r="IL1666" s="50"/>
      <c r="IM1666" s="50"/>
      <c r="IN1666" s="50"/>
      <c r="IO1666" s="50"/>
      <c r="IP1666" s="50"/>
    </row>
    <row r="1667" s="83" customFormat="1" ht="15.75" customHeight="1" spans="1:250">
      <c r="A1667" s="89"/>
      <c r="C1667" s="87"/>
      <c r="F1667" s="88"/>
      <c r="IL1667" s="50"/>
      <c r="IM1667" s="50"/>
      <c r="IN1667" s="50"/>
      <c r="IO1667" s="50"/>
      <c r="IP1667" s="50"/>
    </row>
    <row r="1668" s="83" customFormat="1" ht="15.75" customHeight="1" spans="1:250">
      <c r="A1668" s="89"/>
      <c r="C1668" s="87"/>
      <c r="F1668" s="88"/>
      <c r="IL1668" s="50"/>
      <c r="IM1668" s="50"/>
      <c r="IN1668" s="50"/>
      <c r="IO1668" s="50"/>
      <c r="IP1668" s="50"/>
    </row>
    <row r="1669" s="83" customFormat="1" ht="15.75" customHeight="1" spans="1:250">
      <c r="A1669" s="89"/>
      <c r="C1669" s="87"/>
      <c r="F1669" s="88"/>
      <c r="IL1669" s="50"/>
      <c r="IM1669" s="50"/>
      <c r="IN1669" s="50"/>
      <c r="IO1669" s="50"/>
      <c r="IP1669" s="50"/>
    </row>
    <row r="1670" s="83" customFormat="1" ht="15.75" customHeight="1" spans="1:250">
      <c r="A1670" s="89"/>
      <c r="C1670" s="87"/>
      <c r="F1670" s="88"/>
      <c r="IL1670" s="50"/>
      <c r="IM1670" s="50"/>
      <c r="IN1670" s="50"/>
      <c r="IO1670" s="50"/>
      <c r="IP1670" s="50"/>
    </row>
    <row r="1671" s="83" customFormat="1" ht="15.75" customHeight="1" spans="1:250">
      <c r="A1671" s="89"/>
      <c r="C1671" s="87"/>
      <c r="F1671" s="88"/>
      <c r="IL1671" s="50"/>
      <c r="IM1671" s="50"/>
      <c r="IN1671" s="50"/>
      <c r="IO1671" s="50"/>
      <c r="IP1671" s="50"/>
    </row>
    <row r="1672" s="83" customFormat="1" ht="15.75" customHeight="1" spans="1:250">
      <c r="A1672" s="89"/>
      <c r="C1672" s="87"/>
      <c r="F1672" s="88"/>
      <c r="IL1672" s="50"/>
      <c r="IM1672" s="50"/>
      <c r="IN1672" s="50"/>
      <c r="IO1672" s="50"/>
      <c r="IP1672" s="50"/>
    </row>
    <row r="1673" s="83" customFormat="1" ht="15.75" customHeight="1" spans="1:250">
      <c r="A1673" s="89"/>
      <c r="C1673" s="87"/>
      <c r="F1673" s="88"/>
      <c r="IL1673" s="50"/>
      <c r="IM1673" s="50"/>
      <c r="IN1673" s="50"/>
      <c r="IO1673" s="50"/>
      <c r="IP1673" s="50"/>
    </row>
    <row r="1674" s="83" customFormat="1" ht="15.75" customHeight="1" spans="1:250">
      <c r="A1674" s="89"/>
      <c r="C1674" s="87"/>
      <c r="F1674" s="88"/>
      <c r="IL1674" s="50"/>
      <c r="IM1674" s="50"/>
      <c r="IN1674" s="50"/>
      <c r="IO1674" s="50"/>
      <c r="IP1674" s="50"/>
    </row>
    <row r="1675" s="83" customFormat="1" ht="15.75" customHeight="1" spans="1:250">
      <c r="A1675" s="89"/>
      <c r="C1675" s="87"/>
      <c r="F1675" s="88"/>
      <c r="IL1675" s="50"/>
      <c r="IM1675" s="50"/>
      <c r="IN1675" s="50"/>
      <c r="IO1675" s="50"/>
      <c r="IP1675" s="50"/>
    </row>
    <row r="1676" s="83" customFormat="1" ht="15.75" customHeight="1" spans="1:250">
      <c r="A1676" s="89"/>
      <c r="C1676" s="87"/>
      <c r="F1676" s="88"/>
      <c r="IL1676" s="50"/>
      <c r="IM1676" s="50"/>
      <c r="IN1676" s="50"/>
      <c r="IO1676" s="50"/>
      <c r="IP1676" s="50"/>
    </row>
    <row r="1677" s="83" customFormat="1" ht="15.75" customHeight="1" spans="1:250">
      <c r="A1677" s="89"/>
      <c r="C1677" s="87"/>
      <c r="F1677" s="88"/>
      <c r="IL1677" s="50"/>
      <c r="IM1677" s="50"/>
      <c r="IN1677" s="50"/>
      <c r="IO1677" s="50"/>
      <c r="IP1677" s="50"/>
    </row>
    <row r="1678" s="83" customFormat="1" ht="15.75" customHeight="1" spans="1:250">
      <c r="A1678" s="89"/>
      <c r="C1678" s="87"/>
      <c r="F1678" s="88"/>
      <c r="IL1678" s="50"/>
      <c r="IM1678" s="50"/>
      <c r="IN1678" s="50"/>
      <c r="IO1678" s="50"/>
      <c r="IP1678" s="50"/>
    </row>
    <row r="1679" s="83" customFormat="1" ht="15.75" customHeight="1" spans="1:250">
      <c r="A1679" s="89"/>
      <c r="C1679" s="87"/>
      <c r="F1679" s="88"/>
      <c r="IL1679" s="50"/>
      <c r="IM1679" s="50"/>
      <c r="IN1679" s="50"/>
      <c r="IO1679" s="50"/>
      <c r="IP1679" s="50"/>
    </row>
    <row r="1680" s="83" customFormat="1" ht="15.75" customHeight="1" spans="1:250">
      <c r="A1680" s="89"/>
      <c r="C1680" s="87"/>
      <c r="F1680" s="88"/>
      <c r="IL1680" s="50"/>
      <c r="IM1680" s="50"/>
      <c r="IN1680" s="50"/>
      <c r="IO1680" s="50"/>
      <c r="IP1680" s="50"/>
    </row>
    <row r="1681" s="83" customFormat="1" ht="15.75" customHeight="1" spans="1:250">
      <c r="A1681" s="89"/>
      <c r="C1681" s="87"/>
      <c r="F1681" s="88"/>
      <c r="IL1681" s="50"/>
      <c r="IM1681" s="50"/>
      <c r="IN1681" s="50"/>
      <c r="IO1681" s="50"/>
      <c r="IP1681" s="50"/>
    </row>
    <row r="1682" s="83" customFormat="1" ht="15.75" customHeight="1" spans="1:250">
      <c r="A1682" s="89"/>
      <c r="C1682" s="87"/>
      <c r="F1682" s="88"/>
      <c r="IL1682" s="50"/>
      <c r="IM1682" s="50"/>
      <c r="IN1682" s="50"/>
      <c r="IO1682" s="50"/>
      <c r="IP1682" s="50"/>
    </row>
    <row r="1683" s="83" customFormat="1" ht="15.75" customHeight="1" spans="1:250">
      <c r="A1683" s="89"/>
      <c r="C1683" s="87"/>
      <c r="F1683" s="88"/>
      <c r="IL1683" s="50"/>
      <c r="IM1683" s="50"/>
      <c r="IN1683" s="50"/>
      <c r="IO1683" s="50"/>
      <c r="IP1683" s="50"/>
    </row>
    <row r="1684" s="83" customFormat="1" ht="15.75" customHeight="1" spans="1:250">
      <c r="A1684" s="89"/>
      <c r="C1684" s="87"/>
      <c r="F1684" s="88"/>
      <c r="IL1684" s="50"/>
      <c r="IM1684" s="50"/>
      <c r="IN1684" s="50"/>
      <c r="IO1684" s="50"/>
      <c r="IP1684" s="50"/>
    </row>
    <row r="1685" s="83" customFormat="1" ht="15.75" customHeight="1" spans="1:250">
      <c r="A1685" s="89"/>
      <c r="C1685" s="87"/>
      <c r="F1685" s="88"/>
      <c r="IL1685" s="50"/>
      <c r="IM1685" s="50"/>
      <c r="IN1685" s="50"/>
      <c r="IO1685" s="50"/>
      <c r="IP1685" s="50"/>
    </row>
    <row r="1686" s="83" customFormat="1" ht="15.75" customHeight="1" spans="1:250">
      <c r="A1686" s="89"/>
      <c r="C1686" s="87"/>
      <c r="F1686" s="88"/>
      <c r="IL1686" s="50"/>
      <c r="IM1686" s="50"/>
      <c r="IN1686" s="50"/>
      <c r="IO1686" s="50"/>
      <c r="IP1686" s="50"/>
    </row>
    <row r="1687" s="83" customFormat="1" ht="15.75" customHeight="1" spans="1:250">
      <c r="A1687" s="89"/>
      <c r="C1687" s="87"/>
      <c r="F1687" s="88"/>
      <c r="IL1687" s="50"/>
      <c r="IM1687" s="50"/>
      <c r="IN1687" s="50"/>
      <c r="IO1687" s="50"/>
      <c r="IP1687" s="50"/>
    </row>
    <row r="1688" s="83" customFormat="1" ht="15.75" customHeight="1" spans="1:250">
      <c r="A1688" s="89"/>
      <c r="C1688" s="87"/>
      <c r="F1688" s="88"/>
      <c r="IL1688" s="50"/>
      <c r="IM1688" s="50"/>
      <c r="IN1688" s="50"/>
      <c r="IO1688" s="50"/>
      <c r="IP1688" s="50"/>
    </row>
    <row r="1689" s="83" customFormat="1" ht="15.75" customHeight="1" spans="1:250">
      <c r="A1689" s="89"/>
      <c r="C1689" s="87"/>
      <c r="F1689" s="88"/>
      <c r="IL1689" s="50"/>
      <c r="IM1689" s="50"/>
      <c r="IN1689" s="50"/>
      <c r="IO1689" s="50"/>
      <c r="IP1689" s="50"/>
    </row>
    <row r="1690" s="83" customFormat="1" ht="15.75" customHeight="1" spans="1:250">
      <c r="A1690" s="89"/>
      <c r="C1690" s="87"/>
      <c r="F1690" s="88"/>
      <c r="IL1690" s="50"/>
      <c r="IM1690" s="50"/>
      <c r="IN1690" s="50"/>
      <c r="IO1690" s="50"/>
      <c r="IP1690" s="50"/>
    </row>
    <row r="1691" s="83" customFormat="1" ht="15.75" customHeight="1" spans="1:250">
      <c r="A1691" s="89"/>
      <c r="C1691" s="87"/>
      <c r="F1691" s="88"/>
      <c r="IL1691" s="50"/>
      <c r="IM1691" s="50"/>
      <c r="IN1691" s="50"/>
      <c r="IO1691" s="50"/>
      <c r="IP1691" s="50"/>
    </row>
    <row r="1692" s="83" customFormat="1" ht="15.75" customHeight="1" spans="1:250">
      <c r="A1692" s="89"/>
      <c r="C1692" s="87"/>
      <c r="F1692" s="88"/>
      <c r="IL1692" s="50"/>
      <c r="IM1692" s="50"/>
      <c r="IN1692" s="50"/>
      <c r="IO1692" s="50"/>
      <c r="IP1692" s="50"/>
    </row>
    <row r="1693" s="83" customFormat="1" ht="15.75" customHeight="1" spans="1:250">
      <c r="A1693" s="89"/>
      <c r="C1693" s="87"/>
      <c r="F1693" s="88"/>
      <c r="IL1693" s="50"/>
      <c r="IM1693" s="50"/>
      <c r="IN1693" s="50"/>
      <c r="IO1693" s="50"/>
      <c r="IP1693" s="50"/>
    </row>
    <row r="1694" s="83" customFormat="1" ht="15.75" customHeight="1" spans="1:250">
      <c r="A1694" s="89"/>
      <c r="C1694" s="87"/>
      <c r="F1694" s="88"/>
      <c r="IL1694" s="50"/>
      <c r="IM1694" s="50"/>
      <c r="IN1694" s="50"/>
      <c r="IO1694" s="50"/>
      <c r="IP1694" s="50"/>
    </row>
    <row r="1695" s="83" customFormat="1" ht="15.75" customHeight="1" spans="1:250">
      <c r="A1695" s="89"/>
      <c r="C1695" s="87"/>
      <c r="F1695" s="88"/>
      <c r="IL1695" s="50"/>
      <c r="IM1695" s="50"/>
      <c r="IN1695" s="50"/>
      <c r="IO1695" s="50"/>
      <c r="IP1695" s="50"/>
    </row>
    <row r="1696" s="83" customFormat="1" ht="15.75" customHeight="1" spans="1:250">
      <c r="A1696" s="89"/>
      <c r="C1696" s="87"/>
      <c r="F1696" s="88"/>
      <c r="IL1696" s="50"/>
      <c r="IM1696" s="50"/>
      <c r="IN1696" s="50"/>
      <c r="IO1696" s="50"/>
      <c r="IP1696" s="50"/>
    </row>
    <row r="1697" s="83" customFormat="1" ht="15.75" customHeight="1" spans="1:250">
      <c r="A1697" s="89"/>
      <c r="C1697" s="87"/>
      <c r="F1697" s="88"/>
      <c r="IL1697" s="50"/>
      <c r="IM1697" s="50"/>
      <c r="IN1697" s="50"/>
      <c r="IO1697" s="50"/>
      <c r="IP1697" s="50"/>
    </row>
    <row r="1698" s="83" customFormat="1" ht="15.75" customHeight="1" spans="1:250">
      <c r="A1698" s="89"/>
      <c r="C1698" s="87"/>
      <c r="F1698" s="88"/>
      <c r="IL1698" s="50"/>
      <c r="IM1698" s="50"/>
      <c r="IN1698" s="50"/>
      <c r="IO1698" s="50"/>
      <c r="IP1698" s="50"/>
    </row>
    <row r="1699" s="83" customFormat="1" ht="15.75" customHeight="1" spans="1:250">
      <c r="A1699" s="89"/>
      <c r="C1699" s="87"/>
      <c r="F1699" s="88"/>
      <c r="IL1699" s="50"/>
      <c r="IM1699" s="50"/>
      <c r="IN1699" s="50"/>
      <c r="IO1699" s="50"/>
      <c r="IP1699" s="50"/>
    </row>
    <row r="1700" s="83" customFormat="1" ht="15.75" customHeight="1" spans="1:250">
      <c r="A1700" s="89"/>
      <c r="C1700" s="87"/>
      <c r="F1700" s="88"/>
      <c r="IL1700" s="50"/>
      <c r="IM1700" s="50"/>
      <c r="IN1700" s="50"/>
      <c r="IO1700" s="50"/>
      <c r="IP1700" s="50"/>
    </row>
    <row r="1701" s="83" customFormat="1" ht="15.75" customHeight="1" spans="1:250">
      <c r="A1701" s="89"/>
      <c r="C1701" s="87"/>
      <c r="F1701" s="88"/>
      <c r="IL1701" s="50"/>
      <c r="IM1701" s="50"/>
      <c r="IN1701" s="50"/>
      <c r="IO1701" s="50"/>
      <c r="IP1701" s="50"/>
    </row>
    <row r="1702" s="83" customFormat="1" ht="15.75" customHeight="1" spans="1:250">
      <c r="A1702" s="89"/>
      <c r="C1702" s="87"/>
      <c r="F1702" s="88"/>
      <c r="IL1702" s="50"/>
      <c r="IM1702" s="50"/>
      <c r="IN1702" s="50"/>
      <c r="IO1702" s="50"/>
      <c r="IP1702" s="50"/>
    </row>
    <row r="1703" s="83" customFormat="1" ht="15.75" customHeight="1" spans="1:250">
      <c r="A1703" s="89"/>
      <c r="C1703" s="87"/>
      <c r="F1703" s="88"/>
      <c r="IL1703" s="50"/>
      <c r="IM1703" s="50"/>
      <c r="IN1703" s="50"/>
      <c r="IO1703" s="50"/>
      <c r="IP1703" s="50"/>
    </row>
    <row r="1704" s="83" customFormat="1" ht="15.75" customHeight="1" spans="1:250">
      <c r="A1704" s="89"/>
      <c r="C1704" s="87"/>
      <c r="F1704" s="88"/>
      <c r="IL1704" s="50"/>
      <c r="IM1704" s="50"/>
      <c r="IN1704" s="50"/>
      <c r="IO1704" s="50"/>
      <c r="IP1704" s="50"/>
    </row>
    <row r="1705" s="83" customFormat="1" ht="15.75" customHeight="1" spans="1:250">
      <c r="A1705" s="89"/>
      <c r="C1705" s="87"/>
      <c r="F1705" s="88"/>
      <c r="IL1705" s="50"/>
      <c r="IM1705" s="50"/>
      <c r="IN1705" s="50"/>
      <c r="IO1705" s="50"/>
      <c r="IP1705" s="50"/>
    </row>
    <row r="1706" s="83" customFormat="1" ht="15.75" customHeight="1" spans="1:250">
      <c r="A1706" s="89"/>
      <c r="C1706" s="87"/>
      <c r="F1706" s="88"/>
      <c r="IL1706" s="50"/>
      <c r="IM1706" s="50"/>
      <c r="IN1706" s="50"/>
      <c r="IO1706" s="50"/>
      <c r="IP1706" s="50"/>
    </row>
    <row r="1707" s="83" customFormat="1" ht="15.75" customHeight="1" spans="1:250">
      <c r="A1707" s="89"/>
      <c r="C1707" s="87"/>
      <c r="F1707" s="88"/>
      <c r="IL1707" s="50"/>
      <c r="IM1707" s="50"/>
      <c r="IN1707" s="50"/>
      <c r="IO1707" s="50"/>
      <c r="IP1707" s="50"/>
    </row>
    <row r="1708" s="83" customFormat="1" ht="15.75" customHeight="1" spans="1:250">
      <c r="A1708" s="89"/>
      <c r="C1708" s="87"/>
      <c r="F1708" s="88"/>
      <c r="IL1708" s="50"/>
      <c r="IM1708" s="50"/>
      <c r="IN1708" s="50"/>
      <c r="IO1708" s="50"/>
      <c r="IP1708" s="50"/>
    </row>
    <row r="1709" s="83" customFormat="1" ht="15.75" customHeight="1" spans="1:250">
      <c r="A1709" s="89"/>
      <c r="C1709" s="87"/>
      <c r="F1709" s="88"/>
      <c r="IL1709" s="50"/>
      <c r="IM1709" s="50"/>
      <c r="IN1709" s="50"/>
      <c r="IO1709" s="50"/>
      <c r="IP1709" s="50"/>
    </row>
    <row r="1710" s="83" customFormat="1" ht="15.75" customHeight="1" spans="1:250">
      <c r="A1710" s="89"/>
      <c r="C1710" s="87"/>
      <c r="F1710" s="88"/>
      <c r="IL1710" s="50"/>
      <c r="IM1710" s="50"/>
      <c r="IN1710" s="50"/>
      <c r="IO1710" s="50"/>
      <c r="IP1710" s="50"/>
    </row>
    <row r="1711" s="83" customFormat="1" ht="15.75" customHeight="1" spans="1:250">
      <c r="A1711" s="89"/>
      <c r="C1711" s="87"/>
      <c r="F1711" s="88"/>
      <c r="IL1711" s="50"/>
      <c r="IM1711" s="50"/>
      <c r="IN1711" s="50"/>
      <c r="IO1711" s="50"/>
      <c r="IP1711" s="50"/>
    </row>
    <row r="1712" s="83" customFormat="1" ht="15.75" customHeight="1" spans="1:250">
      <c r="A1712" s="89"/>
      <c r="C1712" s="87"/>
      <c r="F1712" s="88"/>
      <c r="IL1712" s="50"/>
      <c r="IM1712" s="50"/>
      <c r="IN1712" s="50"/>
      <c r="IO1712" s="50"/>
      <c r="IP1712" s="50"/>
    </row>
    <row r="1713" s="83" customFormat="1" ht="15.75" customHeight="1" spans="1:250">
      <c r="A1713" s="89"/>
      <c r="C1713" s="87"/>
      <c r="F1713" s="88"/>
      <c r="IL1713" s="50"/>
      <c r="IM1713" s="50"/>
      <c r="IN1713" s="50"/>
      <c r="IO1713" s="50"/>
      <c r="IP1713" s="50"/>
    </row>
    <row r="1714" s="83" customFormat="1" ht="15.75" customHeight="1" spans="1:250">
      <c r="A1714" s="89"/>
      <c r="C1714" s="87"/>
      <c r="F1714" s="88"/>
      <c r="IL1714" s="50"/>
      <c r="IM1714" s="50"/>
      <c r="IN1714" s="50"/>
      <c r="IO1714" s="50"/>
      <c r="IP1714" s="50"/>
    </row>
    <row r="1715" s="83" customFormat="1" ht="15.75" customHeight="1" spans="1:250">
      <c r="A1715" s="89"/>
      <c r="C1715" s="87"/>
      <c r="F1715" s="88"/>
      <c r="IL1715" s="50"/>
      <c r="IM1715" s="50"/>
      <c r="IN1715" s="50"/>
      <c r="IO1715" s="50"/>
      <c r="IP1715" s="50"/>
    </row>
    <row r="1716" s="83" customFormat="1" ht="15.75" customHeight="1" spans="1:250">
      <c r="A1716" s="89"/>
      <c r="C1716" s="87"/>
      <c r="F1716" s="88"/>
      <c r="IL1716" s="50"/>
      <c r="IM1716" s="50"/>
      <c r="IN1716" s="50"/>
      <c r="IO1716" s="50"/>
      <c r="IP1716" s="50"/>
    </row>
    <row r="1717" s="83" customFormat="1" ht="15.75" customHeight="1" spans="1:250">
      <c r="A1717" s="89"/>
      <c r="C1717" s="87"/>
      <c r="F1717" s="88"/>
      <c r="IL1717" s="50"/>
      <c r="IM1717" s="50"/>
      <c r="IN1717" s="50"/>
      <c r="IO1717" s="50"/>
      <c r="IP1717" s="50"/>
    </row>
    <row r="1718" s="83" customFormat="1" ht="15.75" customHeight="1" spans="1:250">
      <c r="A1718" s="89"/>
      <c r="C1718" s="87"/>
      <c r="F1718" s="88"/>
      <c r="IL1718" s="50"/>
      <c r="IM1718" s="50"/>
      <c r="IN1718" s="50"/>
      <c r="IO1718" s="50"/>
      <c r="IP1718" s="50"/>
    </row>
    <row r="1719" s="83" customFormat="1" ht="15.75" customHeight="1" spans="1:250">
      <c r="A1719" s="89"/>
      <c r="C1719" s="87"/>
      <c r="F1719" s="88"/>
      <c r="IL1719" s="50"/>
      <c r="IM1719" s="50"/>
      <c r="IN1719" s="50"/>
      <c r="IO1719" s="50"/>
      <c r="IP1719" s="50"/>
    </row>
    <row r="1720" s="83" customFormat="1" ht="15.75" customHeight="1" spans="1:250">
      <c r="A1720" s="89"/>
      <c r="C1720" s="87"/>
      <c r="F1720" s="88"/>
      <c r="IL1720" s="50"/>
      <c r="IM1720" s="50"/>
      <c r="IN1720" s="50"/>
      <c r="IO1720" s="50"/>
      <c r="IP1720" s="50"/>
    </row>
    <row r="1721" s="83" customFormat="1" ht="15.75" customHeight="1" spans="1:250">
      <c r="A1721" s="89"/>
      <c r="C1721" s="87"/>
      <c r="F1721" s="88"/>
      <c r="IL1721" s="50"/>
      <c r="IM1721" s="50"/>
      <c r="IN1721" s="50"/>
      <c r="IO1721" s="50"/>
      <c r="IP1721" s="50"/>
    </row>
    <row r="1722" s="83" customFormat="1" ht="15.75" customHeight="1" spans="1:250">
      <c r="A1722" s="89"/>
      <c r="C1722" s="87"/>
      <c r="F1722" s="88"/>
      <c r="IL1722" s="50"/>
      <c r="IM1722" s="50"/>
      <c r="IN1722" s="50"/>
      <c r="IO1722" s="50"/>
      <c r="IP1722" s="50"/>
    </row>
    <row r="1723" s="83" customFormat="1" ht="15.75" customHeight="1" spans="1:250">
      <c r="A1723" s="89"/>
      <c r="C1723" s="87"/>
      <c r="F1723" s="88"/>
      <c r="IL1723" s="50"/>
      <c r="IM1723" s="50"/>
      <c r="IN1723" s="50"/>
      <c r="IO1723" s="50"/>
      <c r="IP1723" s="50"/>
    </row>
    <row r="1724" s="83" customFormat="1" ht="15.75" customHeight="1" spans="1:250">
      <c r="A1724" s="89"/>
      <c r="C1724" s="87"/>
      <c r="F1724" s="88"/>
      <c r="IL1724" s="50"/>
      <c r="IM1724" s="50"/>
      <c r="IN1724" s="50"/>
      <c r="IO1724" s="50"/>
      <c r="IP1724" s="50"/>
    </row>
    <row r="1725" s="83" customFormat="1" ht="15.75" customHeight="1" spans="1:250">
      <c r="A1725" s="89"/>
      <c r="C1725" s="87"/>
      <c r="F1725" s="88"/>
      <c r="IL1725" s="50"/>
      <c r="IM1725" s="50"/>
      <c r="IN1725" s="50"/>
      <c r="IO1725" s="50"/>
      <c r="IP1725" s="50"/>
    </row>
    <row r="1726" s="83" customFormat="1" ht="15.75" customHeight="1" spans="1:250">
      <c r="A1726" s="89"/>
      <c r="C1726" s="87"/>
      <c r="F1726" s="88"/>
      <c r="IL1726" s="50"/>
      <c r="IM1726" s="50"/>
      <c r="IN1726" s="50"/>
      <c r="IO1726" s="50"/>
      <c r="IP1726" s="50"/>
    </row>
    <row r="1727" s="83" customFormat="1" ht="15.75" customHeight="1" spans="1:250">
      <c r="A1727" s="89"/>
      <c r="C1727" s="87"/>
      <c r="F1727" s="88"/>
      <c r="IL1727" s="50"/>
      <c r="IM1727" s="50"/>
      <c r="IN1727" s="50"/>
      <c r="IO1727" s="50"/>
      <c r="IP1727" s="50"/>
    </row>
    <row r="1728" s="83" customFormat="1" ht="15.75" customHeight="1" spans="1:250">
      <c r="A1728" s="89"/>
      <c r="C1728" s="87"/>
      <c r="F1728" s="88"/>
      <c r="IL1728" s="50"/>
      <c r="IM1728" s="50"/>
      <c r="IN1728" s="50"/>
      <c r="IO1728" s="50"/>
      <c r="IP1728" s="50"/>
    </row>
    <row r="1729" s="83" customFormat="1" ht="15.75" customHeight="1" spans="1:250">
      <c r="A1729" s="89"/>
      <c r="C1729" s="87"/>
      <c r="F1729" s="88"/>
      <c r="IL1729" s="50"/>
      <c r="IM1729" s="50"/>
      <c r="IN1729" s="50"/>
      <c r="IO1729" s="50"/>
      <c r="IP1729" s="50"/>
    </row>
    <row r="1730" s="83" customFormat="1" ht="15.75" customHeight="1" spans="1:250">
      <c r="A1730" s="89"/>
      <c r="C1730" s="87"/>
      <c r="F1730" s="88"/>
      <c r="IL1730" s="50"/>
      <c r="IM1730" s="50"/>
      <c r="IN1730" s="50"/>
      <c r="IO1730" s="50"/>
      <c r="IP1730" s="50"/>
    </row>
    <row r="1731" s="83" customFormat="1" ht="15.75" customHeight="1" spans="1:250">
      <c r="A1731" s="89"/>
      <c r="C1731" s="87"/>
      <c r="F1731" s="88"/>
      <c r="IL1731" s="50"/>
      <c r="IM1731" s="50"/>
      <c r="IN1731" s="50"/>
      <c r="IO1731" s="50"/>
      <c r="IP1731" s="50"/>
    </row>
    <row r="1732" s="83" customFormat="1" ht="15.75" customHeight="1" spans="1:250">
      <c r="A1732" s="89"/>
      <c r="C1732" s="87"/>
      <c r="F1732" s="88"/>
      <c r="IL1732" s="50"/>
      <c r="IM1732" s="50"/>
      <c r="IN1732" s="50"/>
      <c r="IO1732" s="50"/>
      <c r="IP1732" s="50"/>
    </row>
    <row r="1733" s="83" customFormat="1" ht="15.75" customHeight="1" spans="1:250">
      <c r="A1733" s="89"/>
      <c r="C1733" s="87"/>
      <c r="F1733" s="88"/>
      <c r="IL1733" s="50"/>
      <c r="IM1733" s="50"/>
      <c r="IN1733" s="50"/>
      <c r="IO1733" s="50"/>
      <c r="IP1733" s="50"/>
    </row>
    <row r="1734" s="83" customFormat="1" ht="15.75" customHeight="1" spans="1:250">
      <c r="A1734" s="89"/>
      <c r="C1734" s="87"/>
      <c r="F1734" s="88"/>
      <c r="IL1734" s="50"/>
      <c r="IM1734" s="50"/>
      <c r="IN1734" s="50"/>
      <c r="IO1734" s="50"/>
      <c r="IP1734" s="50"/>
    </row>
    <row r="1735" s="83" customFormat="1" ht="15.75" customHeight="1" spans="1:250">
      <c r="A1735" s="89"/>
      <c r="C1735" s="87"/>
      <c r="F1735" s="88"/>
      <c r="IL1735" s="50"/>
      <c r="IM1735" s="50"/>
      <c r="IN1735" s="50"/>
      <c r="IO1735" s="50"/>
      <c r="IP1735" s="50"/>
    </row>
    <row r="1736" s="83" customFormat="1" ht="15.75" customHeight="1" spans="1:250">
      <c r="A1736" s="89"/>
      <c r="C1736" s="87"/>
      <c r="F1736" s="88"/>
      <c r="IL1736" s="50"/>
      <c r="IM1736" s="50"/>
      <c r="IN1736" s="50"/>
      <c r="IO1736" s="50"/>
      <c r="IP1736" s="50"/>
    </row>
    <row r="1737" s="83" customFormat="1" ht="15.75" customHeight="1" spans="1:250">
      <c r="A1737" s="89"/>
      <c r="C1737" s="87"/>
      <c r="F1737" s="88"/>
      <c r="IL1737" s="50"/>
      <c r="IM1737" s="50"/>
      <c r="IN1737" s="50"/>
      <c r="IO1737" s="50"/>
      <c r="IP1737" s="50"/>
    </row>
    <row r="1738" s="83" customFormat="1" ht="15.75" customHeight="1" spans="1:250">
      <c r="A1738" s="89"/>
      <c r="C1738" s="87"/>
      <c r="F1738" s="88"/>
      <c r="IL1738" s="50"/>
      <c r="IM1738" s="50"/>
      <c r="IN1738" s="50"/>
      <c r="IO1738" s="50"/>
      <c r="IP1738" s="50"/>
    </row>
    <row r="1739" s="83" customFormat="1" ht="15.75" customHeight="1" spans="1:250">
      <c r="A1739" s="89"/>
      <c r="C1739" s="87"/>
      <c r="F1739" s="88"/>
      <c r="IL1739" s="50"/>
      <c r="IM1739" s="50"/>
      <c r="IN1739" s="50"/>
      <c r="IO1739" s="50"/>
      <c r="IP1739" s="50"/>
    </row>
    <row r="1740" s="83" customFormat="1" ht="15.75" customHeight="1" spans="1:250">
      <c r="A1740" s="89"/>
      <c r="C1740" s="87"/>
      <c r="F1740" s="88"/>
      <c r="IL1740" s="50"/>
      <c r="IM1740" s="50"/>
      <c r="IN1740" s="50"/>
      <c r="IO1740" s="50"/>
      <c r="IP1740" s="50"/>
    </row>
    <row r="1741" s="83" customFormat="1" ht="15.75" customHeight="1" spans="1:250">
      <c r="A1741" s="89"/>
      <c r="C1741" s="87"/>
      <c r="F1741" s="88"/>
      <c r="IL1741" s="50"/>
      <c r="IM1741" s="50"/>
      <c r="IN1741" s="50"/>
      <c r="IO1741" s="50"/>
      <c r="IP1741" s="50"/>
    </row>
    <row r="1742" s="83" customFormat="1" ht="15.75" customHeight="1" spans="1:250">
      <c r="A1742" s="89"/>
      <c r="C1742" s="87"/>
      <c r="F1742" s="88"/>
      <c r="IL1742" s="50"/>
      <c r="IM1742" s="50"/>
      <c r="IN1742" s="50"/>
      <c r="IO1742" s="50"/>
      <c r="IP1742" s="50"/>
    </row>
    <row r="1743" s="83" customFormat="1" ht="15.75" customHeight="1" spans="1:250">
      <c r="A1743" s="89"/>
      <c r="C1743" s="87"/>
      <c r="F1743" s="88"/>
      <c r="IL1743" s="50"/>
      <c r="IM1743" s="50"/>
      <c r="IN1743" s="50"/>
      <c r="IO1743" s="50"/>
      <c r="IP1743" s="50"/>
    </row>
    <row r="1744" s="83" customFormat="1" ht="15.75" customHeight="1" spans="1:250">
      <c r="A1744" s="89"/>
      <c r="C1744" s="87"/>
      <c r="F1744" s="88"/>
      <c r="IL1744" s="50"/>
      <c r="IM1744" s="50"/>
      <c r="IN1744" s="50"/>
      <c r="IO1744" s="50"/>
      <c r="IP1744" s="50"/>
    </row>
    <row r="1745" s="83" customFormat="1" ht="15.75" customHeight="1" spans="1:250">
      <c r="A1745" s="89"/>
      <c r="C1745" s="87"/>
      <c r="F1745" s="88"/>
      <c r="IL1745" s="50"/>
      <c r="IM1745" s="50"/>
      <c r="IN1745" s="50"/>
      <c r="IO1745" s="50"/>
      <c r="IP1745" s="50"/>
    </row>
    <row r="1746" s="83" customFormat="1" ht="15.75" customHeight="1" spans="1:250">
      <c r="A1746" s="89"/>
      <c r="C1746" s="87"/>
      <c r="F1746" s="88"/>
      <c r="IL1746" s="50"/>
      <c r="IM1746" s="50"/>
      <c r="IN1746" s="50"/>
      <c r="IO1746" s="50"/>
      <c r="IP1746" s="50"/>
    </row>
    <row r="1747" s="83" customFormat="1" ht="15.75" customHeight="1" spans="1:250">
      <c r="A1747" s="89"/>
      <c r="C1747" s="87"/>
      <c r="F1747" s="88"/>
      <c r="IL1747" s="50"/>
      <c r="IM1747" s="50"/>
      <c r="IN1747" s="50"/>
      <c r="IO1747" s="50"/>
      <c r="IP1747" s="50"/>
    </row>
    <row r="1748" s="83" customFormat="1" ht="15.75" customHeight="1" spans="1:250">
      <c r="A1748" s="89"/>
      <c r="C1748" s="87"/>
      <c r="F1748" s="88"/>
      <c r="IL1748" s="50"/>
      <c r="IM1748" s="50"/>
      <c r="IN1748" s="50"/>
      <c r="IO1748" s="50"/>
      <c r="IP1748" s="50"/>
    </row>
    <row r="1749" s="83" customFormat="1" ht="15.75" customHeight="1" spans="1:250">
      <c r="A1749" s="89"/>
      <c r="C1749" s="87"/>
      <c r="F1749" s="88"/>
      <c r="IL1749" s="50"/>
      <c r="IM1749" s="50"/>
      <c r="IN1749" s="50"/>
      <c r="IO1749" s="50"/>
      <c r="IP1749" s="50"/>
    </row>
    <row r="1750" s="83" customFormat="1" ht="15.75" customHeight="1" spans="1:250">
      <c r="A1750" s="89"/>
      <c r="C1750" s="87"/>
      <c r="F1750" s="88"/>
      <c r="IL1750" s="50"/>
      <c r="IM1750" s="50"/>
      <c r="IN1750" s="50"/>
      <c r="IO1750" s="50"/>
      <c r="IP1750" s="50"/>
    </row>
    <row r="1751" s="83" customFormat="1" ht="15.75" customHeight="1" spans="1:250">
      <c r="A1751" s="89"/>
      <c r="C1751" s="87"/>
      <c r="F1751" s="88"/>
      <c r="IL1751" s="50"/>
      <c r="IM1751" s="50"/>
      <c r="IN1751" s="50"/>
      <c r="IO1751" s="50"/>
      <c r="IP1751" s="50"/>
    </row>
    <row r="1752" s="83" customFormat="1" ht="15.75" customHeight="1" spans="1:250">
      <c r="A1752" s="89"/>
      <c r="C1752" s="87"/>
      <c r="F1752" s="88"/>
      <c r="IL1752" s="50"/>
      <c r="IM1752" s="50"/>
      <c r="IN1752" s="50"/>
      <c r="IO1752" s="50"/>
      <c r="IP1752" s="50"/>
    </row>
    <row r="1753" s="83" customFormat="1" ht="15.75" customHeight="1" spans="1:250">
      <c r="A1753" s="89"/>
      <c r="C1753" s="87"/>
      <c r="F1753" s="88"/>
      <c r="IL1753" s="50"/>
      <c r="IM1753" s="50"/>
      <c r="IN1753" s="50"/>
      <c r="IO1753" s="50"/>
      <c r="IP1753" s="50"/>
    </row>
    <row r="1754" s="83" customFormat="1" ht="15.75" customHeight="1" spans="1:250">
      <c r="A1754" s="89"/>
      <c r="C1754" s="87"/>
      <c r="F1754" s="88"/>
      <c r="IL1754" s="50"/>
      <c r="IM1754" s="50"/>
      <c r="IN1754" s="50"/>
      <c r="IO1754" s="50"/>
      <c r="IP1754" s="50"/>
    </row>
    <row r="1755" s="83" customFormat="1" ht="15.75" customHeight="1" spans="1:250">
      <c r="A1755" s="89"/>
      <c r="C1755" s="87"/>
      <c r="F1755" s="88"/>
      <c r="IL1755" s="50"/>
      <c r="IM1755" s="50"/>
      <c r="IN1755" s="50"/>
      <c r="IO1755" s="50"/>
      <c r="IP1755" s="50"/>
    </row>
    <row r="1756" s="83" customFormat="1" ht="15.75" customHeight="1" spans="1:250">
      <c r="A1756" s="89"/>
      <c r="C1756" s="87"/>
      <c r="F1756" s="88"/>
      <c r="IL1756" s="50"/>
      <c r="IM1756" s="50"/>
      <c r="IN1756" s="50"/>
      <c r="IO1756" s="50"/>
      <c r="IP1756" s="50"/>
    </row>
    <row r="1757" s="83" customFormat="1" ht="15.75" customHeight="1" spans="1:250">
      <c r="A1757" s="89"/>
      <c r="C1757" s="87"/>
      <c r="F1757" s="88"/>
      <c r="IL1757" s="50"/>
      <c r="IM1757" s="50"/>
      <c r="IN1757" s="50"/>
      <c r="IO1757" s="50"/>
      <c r="IP1757" s="50"/>
    </row>
    <row r="1758" s="83" customFormat="1" ht="15.75" customHeight="1" spans="1:250">
      <c r="A1758" s="89"/>
      <c r="C1758" s="87"/>
      <c r="F1758" s="88"/>
      <c r="IL1758" s="50"/>
      <c r="IM1758" s="50"/>
      <c r="IN1758" s="50"/>
      <c r="IO1758" s="50"/>
      <c r="IP1758" s="50"/>
    </row>
    <row r="1759" s="83" customFormat="1" ht="15.75" customHeight="1" spans="1:250">
      <c r="A1759" s="89"/>
      <c r="C1759" s="87"/>
      <c r="F1759" s="88"/>
      <c r="IL1759" s="50"/>
      <c r="IM1759" s="50"/>
      <c r="IN1759" s="50"/>
      <c r="IO1759" s="50"/>
      <c r="IP1759" s="50"/>
    </row>
    <row r="1760" s="83" customFormat="1" ht="15.75" customHeight="1" spans="1:250">
      <c r="A1760" s="89"/>
      <c r="C1760" s="87"/>
      <c r="F1760" s="88"/>
      <c r="IL1760" s="50"/>
      <c r="IM1760" s="50"/>
      <c r="IN1760" s="50"/>
      <c r="IO1760" s="50"/>
      <c r="IP1760" s="50"/>
    </row>
    <row r="1761" s="83" customFormat="1" ht="15.75" customHeight="1" spans="1:250">
      <c r="A1761" s="89"/>
      <c r="C1761" s="87"/>
      <c r="F1761" s="88"/>
      <c r="IL1761" s="50"/>
      <c r="IM1761" s="50"/>
      <c r="IN1761" s="50"/>
      <c r="IO1761" s="50"/>
      <c r="IP1761" s="50"/>
    </row>
    <row r="1762" s="83" customFormat="1" ht="15.75" customHeight="1" spans="1:250">
      <c r="A1762" s="89"/>
      <c r="C1762" s="87"/>
      <c r="F1762" s="88"/>
      <c r="IL1762" s="50"/>
      <c r="IM1762" s="50"/>
      <c r="IN1762" s="50"/>
      <c r="IO1762" s="50"/>
      <c r="IP1762" s="50"/>
    </row>
    <row r="1763" s="83" customFormat="1" ht="15.75" customHeight="1" spans="1:250">
      <c r="A1763" s="89"/>
      <c r="C1763" s="87"/>
      <c r="F1763" s="88"/>
      <c r="IL1763" s="50"/>
      <c r="IM1763" s="50"/>
      <c r="IN1763" s="50"/>
      <c r="IO1763" s="50"/>
      <c r="IP1763" s="50"/>
    </row>
    <row r="1764" s="83" customFormat="1" ht="15.75" customHeight="1" spans="1:250">
      <c r="A1764" s="89"/>
      <c r="C1764" s="87"/>
      <c r="F1764" s="88"/>
      <c r="IL1764" s="50"/>
      <c r="IM1764" s="50"/>
      <c r="IN1764" s="50"/>
      <c r="IO1764" s="50"/>
      <c r="IP1764" s="50"/>
    </row>
    <row r="1765" s="83" customFormat="1" ht="15.75" customHeight="1" spans="1:250">
      <c r="A1765" s="89"/>
      <c r="C1765" s="87"/>
      <c r="F1765" s="88"/>
      <c r="IL1765" s="50"/>
      <c r="IM1765" s="50"/>
      <c r="IN1765" s="50"/>
      <c r="IO1765" s="50"/>
      <c r="IP1765" s="50"/>
    </row>
    <row r="1766" s="83" customFormat="1" ht="15.75" customHeight="1" spans="1:250">
      <c r="A1766" s="89"/>
      <c r="C1766" s="87"/>
      <c r="F1766" s="88"/>
      <c r="IL1766" s="50"/>
      <c r="IM1766" s="50"/>
      <c r="IN1766" s="50"/>
      <c r="IO1766" s="50"/>
      <c r="IP1766" s="50"/>
    </row>
    <row r="1767" s="83" customFormat="1" ht="15.75" customHeight="1" spans="1:250">
      <c r="A1767" s="89"/>
      <c r="C1767" s="87"/>
      <c r="F1767" s="88"/>
      <c r="IL1767" s="50"/>
      <c r="IM1767" s="50"/>
      <c r="IN1767" s="50"/>
      <c r="IO1767" s="50"/>
      <c r="IP1767" s="50"/>
    </row>
    <row r="1768" s="83" customFormat="1" ht="15.75" customHeight="1" spans="1:250">
      <c r="A1768" s="89"/>
      <c r="C1768" s="87"/>
      <c r="F1768" s="88"/>
      <c r="IL1768" s="50"/>
      <c r="IM1768" s="50"/>
      <c r="IN1768" s="50"/>
      <c r="IO1768" s="50"/>
      <c r="IP1768" s="50"/>
    </row>
    <row r="1769" s="83" customFormat="1" ht="15.75" customHeight="1" spans="1:250">
      <c r="A1769" s="89"/>
      <c r="C1769" s="87"/>
      <c r="F1769" s="88"/>
      <c r="IL1769" s="50"/>
      <c r="IM1769" s="50"/>
      <c r="IN1769" s="50"/>
      <c r="IO1769" s="50"/>
      <c r="IP1769" s="50"/>
    </row>
    <row r="1770" s="83" customFormat="1" ht="15.75" customHeight="1" spans="1:250">
      <c r="A1770" s="89"/>
      <c r="C1770" s="87"/>
      <c r="F1770" s="88"/>
      <c r="IL1770" s="50"/>
      <c r="IM1770" s="50"/>
      <c r="IN1770" s="50"/>
      <c r="IO1770" s="50"/>
      <c r="IP1770" s="50"/>
    </row>
    <row r="1771" s="83" customFormat="1" ht="15.75" customHeight="1" spans="1:250">
      <c r="A1771" s="89"/>
      <c r="C1771" s="87"/>
      <c r="F1771" s="88"/>
      <c r="IL1771" s="50"/>
      <c r="IM1771" s="50"/>
      <c r="IN1771" s="50"/>
      <c r="IO1771" s="50"/>
      <c r="IP1771" s="50"/>
    </row>
    <row r="1772" s="83" customFormat="1" ht="15.75" customHeight="1" spans="1:250">
      <c r="A1772" s="89"/>
      <c r="C1772" s="87"/>
      <c r="F1772" s="88"/>
      <c r="IL1772" s="50"/>
      <c r="IM1772" s="50"/>
      <c r="IN1772" s="50"/>
      <c r="IO1772" s="50"/>
      <c r="IP1772" s="50"/>
    </row>
    <row r="1773" s="83" customFormat="1" ht="15.75" customHeight="1" spans="1:250">
      <c r="A1773" s="89"/>
      <c r="C1773" s="87"/>
      <c r="F1773" s="88"/>
      <c r="IL1773" s="50"/>
      <c r="IM1773" s="50"/>
      <c r="IN1773" s="50"/>
      <c r="IO1773" s="50"/>
      <c r="IP1773" s="50"/>
    </row>
    <row r="1774" s="83" customFormat="1" ht="15.75" customHeight="1" spans="1:250">
      <c r="A1774" s="89"/>
      <c r="C1774" s="87"/>
      <c r="F1774" s="88"/>
      <c r="IL1774" s="50"/>
      <c r="IM1774" s="50"/>
      <c r="IN1774" s="50"/>
      <c r="IO1774" s="50"/>
      <c r="IP1774" s="50"/>
    </row>
    <row r="1775" s="83" customFormat="1" ht="15.75" customHeight="1" spans="1:250">
      <c r="A1775" s="89"/>
      <c r="C1775" s="87"/>
      <c r="F1775" s="88"/>
      <c r="IL1775" s="50"/>
      <c r="IM1775" s="50"/>
      <c r="IN1775" s="50"/>
      <c r="IO1775" s="50"/>
      <c r="IP1775" s="50"/>
    </row>
    <row r="1776" s="83" customFormat="1" ht="15.75" customHeight="1" spans="1:250">
      <c r="A1776" s="89"/>
      <c r="C1776" s="87"/>
      <c r="F1776" s="88"/>
      <c r="IL1776" s="50"/>
      <c r="IM1776" s="50"/>
      <c r="IN1776" s="50"/>
      <c r="IO1776" s="50"/>
      <c r="IP1776" s="50"/>
    </row>
    <row r="1777" s="83" customFormat="1" ht="15.75" customHeight="1" spans="1:250">
      <c r="A1777" s="89"/>
      <c r="C1777" s="87"/>
      <c r="F1777" s="88"/>
      <c r="IL1777" s="50"/>
      <c r="IM1777" s="50"/>
      <c r="IN1777" s="50"/>
      <c r="IO1777" s="50"/>
      <c r="IP1777" s="50"/>
    </row>
    <row r="1778" s="83" customFormat="1" ht="15.75" customHeight="1" spans="1:250">
      <c r="A1778" s="89"/>
      <c r="C1778" s="87"/>
      <c r="F1778" s="88"/>
      <c r="IL1778" s="50"/>
      <c r="IM1778" s="50"/>
      <c r="IN1778" s="50"/>
      <c r="IO1778" s="50"/>
      <c r="IP1778" s="50"/>
    </row>
    <row r="1779" s="83" customFormat="1" ht="15.75" customHeight="1" spans="1:250">
      <c r="A1779" s="89"/>
      <c r="C1779" s="87"/>
      <c r="F1779" s="88"/>
      <c r="IL1779" s="50"/>
      <c r="IM1779" s="50"/>
      <c r="IN1779" s="50"/>
      <c r="IO1779" s="50"/>
      <c r="IP1779" s="50"/>
    </row>
    <row r="1780" s="83" customFormat="1" ht="15.75" customHeight="1" spans="1:250">
      <c r="A1780" s="89"/>
      <c r="C1780" s="87"/>
      <c r="F1780" s="88"/>
      <c r="IL1780" s="50"/>
      <c r="IM1780" s="50"/>
      <c r="IN1780" s="50"/>
      <c r="IO1780" s="50"/>
      <c r="IP1780" s="50"/>
    </row>
    <row r="1781" s="83" customFormat="1" ht="15.75" customHeight="1" spans="1:250">
      <c r="A1781" s="89"/>
      <c r="C1781" s="87"/>
      <c r="F1781" s="88"/>
      <c r="IL1781" s="50"/>
      <c r="IM1781" s="50"/>
      <c r="IN1781" s="50"/>
      <c r="IO1781" s="50"/>
      <c r="IP1781" s="50"/>
    </row>
    <row r="1782" s="83" customFormat="1" ht="15.75" customHeight="1" spans="1:250">
      <c r="A1782" s="89"/>
      <c r="C1782" s="87"/>
      <c r="F1782" s="88"/>
      <c r="IL1782" s="50"/>
      <c r="IM1782" s="50"/>
      <c r="IN1782" s="50"/>
      <c r="IO1782" s="50"/>
      <c r="IP1782" s="50"/>
    </row>
    <row r="1783" s="83" customFormat="1" ht="15.75" customHeight="1" spans="1:250">
      <c r="A1783" s="89"/>
      <c r="C1783" s="87"/>
      <c r="F1783" s="88"/>
      <c r="IL1783" s="50"/>
      <c r="IM1783" s="50"/>
      <c r="IN1783" s="50"/>
      <c r="IO1783" s="50"/>
      <c r="IP1783" s="50"/>
    </row>
    <row r="1784" s="83" customFormat="1" ht="15.75" customHeight="1" spans="1:250">
      <c r="A1784" s="89"/>
      <c r="C1784" s="87"/>
      <c r="F1784" s="88"/>
      <c r="IL1784" s="50"/>
      <c r="IM1784" s="50"/>
      <c r="IN1784" s="50"/>
      <c r="IO1784" s="50"/>
      <c r="IP1784" s="50"/>
    </row>
    <row r="1785" s="83" customFormat="1" ht="15.75" customHeight="1" spans="1:250">
      <c r="A1785" s="89"/>
      <c r="C1785" s="87"/>
      <c r="F1785" s="88"/>
      <c r="IL1785" s="50"/>
      <c r="IM1785" s="50"/>
      <c r="IN1785" s="50"/>
      <c r="IO1785" s="50"/>
      <c r="IP1785" s="50"/>
    </row>
    <row r="1786" s="83" customFormat="1" ht="15.75" customHeight="1" spans="1:250">
      <c r="A1786" s="89"/>
      <c r="C1786" s="87"/>
      <c r="F1786" s="88"/>
      <c r="IL1786" s="50"/>
      <c r="IM1786" s="50"/>
      <c r="IN1786" s="50"/>
      <c r="IO1786" s="50"/>
      <c r="IP1786" s="50"/>
    </row>
    <row r="1787" s="83" customFormat="1" ht="15.75" customHeight="1" spans="1:250">
      <c r="A1787" s="89"/>
      <c r="C1787" s="87"/>
      <c r="F1787" s="88"/>
      <c r="IL1787" s="50"/>
      <c r="IM1787" s="50"/>
      <c r="IN1787" s="50"/>
      <c r="IO1787" s="50"/>
      <c r="IP1787" s="50"/>
    </row>
    <row r="1788" s="83" customFormat="1" ht="15.75" customHeight="1" spans="1:250">
      <c r="A1788" s="89"/>
      <c r="C1788" s="87"/>
      <c r="F1788" s="88"/>
      <c r="IL1788" s="50"/>
      <c r="IM1788" s="50"/>
      <c r="IN1788" s="50"/>
      <c r="IO1788" s="50"/>
      <c r="IP1788" s="50"/>
    </row>
    <row r="1789" s="83" customFormat="1" ht="15.75" customHeight="1" spans="1:250">
      <c r="A1789" s="89"/>
      <c r="C1789" s="87"/>
      <c r="F1789" s="88"/>
      <c r="IL1789" s="50"/>
      <c r="IM1789" s="50"/>
      <c r="IN1789" s="50"/>
      <c r="IO1789" s="50"/>
      <c r="IP1789" s="50"/>
    </row>
    <row r="1790" s="83" customFormat="1" ht="15.75" customHeight="1" spans="1:250">
      <c r="A1790" s="89"/>
      <c r="C1790" s="87"/>
      <c r="F1790" s="88"/>
      <c r="IL1790" s="50"/>
      <c r="IM1790" s="50"/>
      <c r="IN1790" s="50"/>
      <c r="IO1790" s="50"/>
      <c r="IP1790" s="50"/>
    </row>
    <row r="1791" s="83" customFormat="1" ht="15.75" customHeight="1" spans="1:250">
      <c r="A1791" s="89"/>
      <c r="C1791" s="87"/>
      <c r="F1791" s="88"/>
      <c r="IL1791" s="50"/>
      <c r="IM1791" s="50"/>
      <c r="IN1791" s="50"/>
      <c r="IO1791" s="50"/>
      <c r="IP1791" s="50"/>
    </row>
    <row r="1792" s="83" customFormat="1" ht="15.75" customHeight="1" spans="1:250">
      <c r="A1792" s="89"/>
      <c r="C1792" s="87"/>
      <c r="F1792" s="88"/>
      <c r="IL1792" s="50"/>
      <c r="IM1792" s="50"/>
      <c r="IN1792" s="50"/>
      <c r="IO1792" s="50"/>
      <c r="IP1792" s="50"/>
    </row>
    <row r="1793" s="83" customFormat="1" ht="15.75" customHeight="1" spans="1:250">
      <c r="A1793" s="89"/>
      <c r="C1793" s="87"/>
      <c r="F1793" s="88"/>
      <c r="IL1793" s="50"/>
      <c r="IM1793" s="50"/>
      <c r="IN1793" s="50"/>
      <c r="IO1793" s="50"/>
      <c r="IP1793" s="50"/>
    </row>
    <row r="1794" s="83" customFormat="1" ht="15.75" customHeight="1" spans="1:250">
      <c r="A1794" s="89"/>
      <c r="C1794" s="87"/>
      <c r="F1794" s="88"/>
      <c r="IL1794" s="50"/>
      <c r="IM1794" s="50"/>
      <c r="IN1794" s="50"/>
      <c r="IO1794" s="50"/>
      <c r="IP1794" s="50"/>
    </row>
    <row r="1795" s="83" customFormat="1" ht="15.75" customHeight="1" spans="1:250">
      <c r="A1795" s="89"/>
      <c r="C1795" s="87"/>
      <c r="F1795" s="88"/>
      <c r="IL1795" s="50"/>
      <c r="IM1795" s="50"/>
      <c r="IN1795" s="50"/>
      <c r="IO1795" s="50"/>
      <c r="IP1795" s="50"/>
    </row>
    <row r="1796" s="83" customFormat="1" ht="15.75" customHeight="1" spans="1:250">
      <c r="A1796" s="89"/>
      <c r="C1796" s="87"/>
      <c r="F1796" s="88"/>
      <c r="IL1796" s="50"/>
      <c r="IM1796" s="50"/>
      <c r="IN1796" s="50"/>
      <c r="IO1796" s="50"/>
      <c r="IP1796" s="50"/>
    </row>
    <row r="1797" s="83" customFormat="1" ht="15.75" customHeight="1" spans="1:250">
      <c r="A1797" s="89"/>
      <c r="C1797" s="87"/>
      <c r="F1797" s="88"/>
      <c r="IL1797" s="50"/>
      <c r="IM1797" s="50"/>
      <c r="IN1797" s="50"/>
      <c r="IO1797" s="50"/>
      <c r="IP1797" s="50"/>
    </row>
    <row r="1798" s="83" customFormat="1" ht="15.75" customHeight="1" spans="1:250">
      <c r="A1798" s="89"/>
      <c r="C1798" s="87"/>
      <c r="F1798" s="88"/>
      <c r="IL1798" s="50"/>
      <c r="IM1798" s="50"/>
      <c r="IN1798" s="50"/>
      <c r="IO1798" s="50"/>
      <c r="IP1798" s="50"/>
    </row>
    <row r="1799" s="83" customFormat="1" ht="15.75" customHeight="1" spans="1:250">
      <c r="A1799" s="89"/>
      <c r="C1799" s="87"/>
      <c r="F1799" s="88"/>
      <c r="IL1799" s="50"/>
      <c r="IM1799" s="50"/>
      <c r="IN1799" s="50"/>
      <c r="IO1799" s="50"/>
      <c r="IP1799" s="50"/>
    </row>
    <row r="1800" s="83" customFormat="1" ht="15.75" customHeight="1" spans="1:250">
      <c r="A1800" s="89"/>
      <c r="C1800" s="87"/>
      <c r="F1800" s="88"/>
      <c r="IL1800" s="50"/>
      <c r="IM1800" s="50"/>
      <c r="IN1800" s="50"/>
      <c r="IO1800" s="50"/>
      <c r="IP1800" s="50"/>
    </row>
    <row r="1801" s="83" customFormat="1" ht="15.75" customHeight="1" spans="1:250">
      <c r="A1801" s="89"/>
      <c r="C1801" s="87"/>
      <c r="F1801" s="88"/>
      <c r="IL1801" s="50"/>
      <c r="IM1801" s="50"/>
      <c r="IN1801" s="50"/>
      <c r="IO1801" s="50"/>
      <c r="IP1801" s="50"/>
    </row>
    <row r="1802" s="83" customFormat="1" ht="15.75" customHeight="1" spans="1:250">
      <c r="A1802" s="89"/>
      <c r="C1802" s="87"/>
      <c r="F1802" s="88"/>
      <c r="IL1802" s="50"/>
      <c r="IM1802" s="50"/>
      <c r="IN1802" s="50"/>
      <c r="IO1802" s="50"/>
      <c r="IP1802" s="50"/>
    </row>
    <row r="1803" s="83" customFormat="1" ht="15.75" customHeight="1" spans="1:250">
      <c r="A1803" s="89"/>
      <c r="C1803" s="87"/>
      <c r="F1803" s="88"/>
      <c r="IL1803" s="50"/>
      <c r="IM1803" s="50"/>
      <c r="IN1803" s="50"/>
      <c r="IO1803" s="50"/>
      <c r="IP1803" s="50"/>
    </row>
    <row r="1804" s="83" customFormat="1" ht="15.75" customHeight="1" spans="1:250">
      <c r="A1804" s="89"/>
      <c r="C1804" s="87"/>
      <c r="F1804" s="88"/>
      <c r="IL1804" s="50"/>
      <c r="IM1804" s="50"/>
      <c r="IN1804" s="50"/>
      <c r="IO1804" s="50"/>
      <c r="IP1804" s="50"/>
    </row>
    <row r="1805" s="83" customFormat="1" ht="15.75" customHeight="1" spans="1:250">
      <c r="A1805" s="89"/>
      <c r="C1805" s="87"/>
      <c r="F1805" s="88"/>
      <c r="IL1805" s="50"/>
      <c r="IM1805" s="50"/>
      <c r="IN1805" s="50"/>
      <c r="IO1805" s="50"/>
      <c r="IP1805" s="50"/>
    </row>
    <row r="1806" s="83" customFormat="1" ht="15.75" customHeight="1" spans="1:250">
      <c r="A1806" s="89"/>
      <c r="C1806" s="87"/>
      <c r="F1806" s="88"/>
      <c r="IL1806" s="50"/>
      <c r="IM1806" s="50"/>
      <c r="IN1806" s="50"/>
      <c r="IO1806" s="50"/>
      <c r="IP1806" s="50"/>
    </row>
    <row r="1807" s="83" customFormat="1" ht="15.75" customHeight="1" spans="1:250">
      <c r="A1807" s="89"/>
      <c r="C1807" s="87"/>
      <c r="F1807" s="88"/>
      <c r="IL1807" s="50"/>
      <c r="IM1807" s="50"/>
      <c r="IN1807" s="50"/>
      <c r="IO1807" s="50"/>
      <c r="IP1807" s="50"/>
    </row>
    <row r="1808" s="83" customFormat="1" ht="15.75" customHeight="1" spans="1:250">
      <c r="A1808" s="89"/>
      <c r="C1808" s="87"/>
      <c r="F1808" s="88"/>
      <c r="IL1808" s="50"/>
      <c r="IM1808" s="50"/>
      <c r="IN1808" s="50"/>
      <c r="IO1808" s="50"/>
      <c r="IP1808" s="50"/>
    </row>
    <row r="1809" s="83" customFormat="1" ht="15.75" customHeight="1" spans="1:250">
      <c r="A1809" s="89"/>
      <c r="C1809" s="87"/>
      <c r="F1809" s="88"/>
      <c r="IL1809" s="50"/>
      <c r="IM1809" s="50"/>
      <c r="IN1809" s="50"/>
      <c r="IO1809" s="50"/>
      <c r="IP1809" s="50"/>
    </row>
    <row r="1810" s="83" customFormat="1" ht="15.75" customHeight="1" spans="1:250">
      <c r="A1810" s="89"/>
      <c r="C1810" s="87"/>
      <c r="F1810" s="88"/>
      <c r="IL1810" s="50"/>
      <c r="IM1810" s="50"/>
      <c r="IN1810" s="50"/>
      <c r="IO1810" s="50"/>
      <c r="IP1810" s="50"/>
    </row>
    <row r="1811" s="83" customFormat="1" ht="15.75" customHeight="1" spans="1:250">
      <c r="A1811" s="89"/>
      <c r="C1811" s="87"/>
      <c r="F1811" s="88"/>
      <c r="IL1811" s="50"/>
      <c r="IM1811" s="50"/>
      <c r="IN1811" s="50"/>
      <c r="IO1811" s="50"/>
      <c r="IP1811" s="50"/>
    </row>
    <row r="1812" s="83" customFormat="1" ht="15.75" customHeight="1" spans="1:250">
      <c r="A1812" s="89"/>
      <c r="C1812" s="87"/>
      <c r="F1812" s="88"/>
      <c r="IL1812" s="50"/>
      <c r="IM1812" s="50"/>
      <c r="IN1812" s="50"/>
      <c r="IO1812" s="50"/>
      <c r="IP1812" s="50"/>
    </row>
    <row r="1813" s="83" customFormat="1" ht="15.75" customHeight="1" spans="1:250">
      <c r="A1813" s="89"/>
      <c r="C1813" s="87"/>
      <c r="F1813" s="88"/>
      <c r="IL1813" s="50"/>
      <c r="IM1813" s="50"/>
      <c r="IN1813" s="50"/>
      <c r="IO1813" s="50"/>
      <c r="IP1813" s="50"/>
    </row>
    <row r="1814" s="83" customFormat="1" ht="15.75" customHeight="1" spans="1:250">
      <c r="A1814" s="89"/>
      <c r="C1814" s="87"/>
      <c r="F1814" s="88"/>
      <c r="IL1814" s="50"/>
      <c r="IM1814" s="50"/>
      <c r="IN1814" s="50"/>
      <c r="IO1814" s="50"/>
      <c r="IP1814" s="50"/>
    </row>
    <row r="1815" s="83" customFormat="1" ht="15.75" customHeight="1" spans="1:250">
      <c r="A1815" s="89"/>
      <c r="C1815" s="87"/>
      <c r="F1815" s="88"/>
      <c r="IL1815" s="50"/>
      <c r="IM1815" s="50"/>
      <c r="IN1815" s="50"/>
      <c r="IO1815" s="50"/>
      <c r="IP1815" s="50"/>
    </row>
    <row r="1816" s="83" customFormat="1" ht="15.75" customHeight="1" spans="1:250">
      <c r="A1816" s="89"/>
      <c r="C1816" s="87"/>
      <c r="F1816" s="88"/>
      <c r="IL1816" s="50"/>
      <c r="IM1816" s="50"/>
      <c r="IN1816" s="50"/>
      <c r="IO1816" s="50"/>
      <c r="IP1816" s="50"/>
    </row>
    <row r="1817" s="83" customFormat="1" ht="15.75" customHeight="1" spans="1:250">
      <c r="A1817" s="89"/>
      <c r="C1817" s="87"/>
      <c r="F1817" s="88"/>
      <c r="IL1817" s="50"/>
      <c r="IM1817" s="50"/>
      <c r="IN1817" s="50"/>
      <c r="IO1817" s="50"/>
      <c r="IP1817" s="50"/>
    </row>
    <row r="1818" s="83" customFormat="1" ht="15.75" customHeight="1" spans="1:250">
      <c r="A1818" s="89"/>
      <c r="C1818" s="87"/>
      <c r="F1818" s="88"/>
      <c r="IL1818" s="50"/>
      <c r="IM1818" s="50"/>
      <c r="IN1818" s="50"/>
      <c r="IO1818" s="50"/>
      <c r="IP1818" s="50"/>
    </row>
    <row r="1819" s="83" customFormat="1" ht="15.75" customHeight="1" spans="1:250">
      <c r="A1819" s="89"/>
      <c r="C1819" s="87"/>
      <c r="F1819" s="88"/>
      <c r="IL1819" s="50"/>
      <c r="IM1819" s="50"/>
      <c r="IN1819" s="50"/>
      <c r="IO1819" s="50"/>
      <c r="IP1819" s="50"/>
    </row>
    <row r="1820" s="83" customFormat="1" ht="15.75" customHeight="1" spans="1:250">
      <c r="A1820" s="89"/>
      <c r="C1820" s="87"/>
      <c r="F1820" s="88"/>
      <c r="IL1820" s="50"/>
      <c r="IM1820" s="50"/>
      <c r="IN1820" s="50"/>
      <c r="IO1820" s="50"/>
      <c r="IP1820" s="50"/>
    </row>
    <row r="1821" s="83" customFormat="1" ht="15.75" customHeight="1" spans="1:250">
      <c r="A1821" s="89"/>
      <c r="C1821" s="87"/>
      <c r="F1821" s="88"/>
      <c r="IL1821" s="50"/>
      <c r="IM1821" s="50"/>
      <c r="IN1821" s="50"/>
      <c r="IO1821" s="50"/>
      <c r="IP1821" s="50"/>
    </row>
    <row r="1822" s="83" customFormat="1" ht="15.75" customHeight="1" spans="1:250">
      <c r="A1822" s="89"/>
      <c r="C1822" s="87"/>
      <c r="F1822" s="88"/>
      <c r="IL1822" s="50"/>
      <c r="IM1822" s="50"/>
      <c r="IN1822" s="50"/>
      <c r="IO1822" s="50"/>
      <c r="IP1822" s="50"/>
    </row>
    <row r="1823" s="83" customFormat="1" ht="15.75" customHeight="1" spans="1:250">
      <c r="A1823" s="89"/>
      <c r="C1823" s="87"/>
      <c r="F1823" s="88"/>
      <c r="IL1823" s="50"/>
      <c r="IM1823" s="50"/>
      <c r="IN1823" s="50"/>
      <c r="IO1823" s="50"/>
      <c r="IP1823" s="50"/>
    </row>
    <row r="1824" s="83" customFormat="1" ht="15.75" customHeight="1" spans="1:250">
      <c r="A1824" s="89"/>
      <c r="C1824" s="87"/>
      <c r="F1824" s="88"/>
      <c r="IL1824" s="50"/>
      <c r="IM1824" s="50"/>
      <c r="IN1824" s="50"/>
      <c r="IO1824" s="50"/>
      <c r="IP1824" s="50"/>
    </row>
    <row r="1825" s="83" customFormat="1" ht="15.75" customHeight="1" spans="1:250">
      <c r="A1825" s="89"/>
      <c r="C1825" s="87"/>
      <c r="F1825" s="88"/>
      <c r="IL1825" s="50"/>
      <c r="IM1825" s="50"/>
      <c r="IN1825" s="50"/>
      <c r="IO1825" s="50"/>
      <c r="IP1825" s="50"/>
    </row>
    <row r="1826" s="83" customFormat="1" ht="15.75" customHeight="1" spans="1:250">
      <c r="A1826" s="89"/>
      <c r="C1826" s="87"/>
      <c r="F1826" s="88"/>
      <c r="IL1826" s="50"/>
      <c r="IM1826" s="50"/>
      <c r="IN1826" s="50"/>
      <c r="IO1826" s="50"/>
      <c r="IP1826" s="50"/>
    </row>
    <row r="1827" s="83" customFormat="1" ht="15.75" customHeight="1" spans="1:250">
      <c r="A1827" s="89"/>
      <c r="C1827" s="87"/>
      <c r="F1827" s="88"/>
      <c r="IL1827" s="50"/>
      <c r="IM1827" s="50"/>
      <c r="IN1827" s="50"/>
      <c r="IO1827" s="50"/>
      <c r="IP1827" s="50"/>
    </row>
    <row r="1828" s="83" customFormat="1" ht="15.75" customHeight="1" spans="1:250">
      <c r="A1828" s="89"/>
      <c r="C1828" s="87"/>
      <c r="F1828" s="88"/>
      <c r="IL1828" s="50"/>
      <c r="IM1828" s="50"/>
      <c r="IN1828" s="50"/>
      <c r="IO1828" s="50"/>
      <c r="IP1828" s="50"/>
    </row>
    <row r="1829" s="83" customFormat="1" ht="15.75" customHeight="1" spans="1:250">
      <c r="A1829" s="89"/>
      <c r="C1829" s="87"/>
      <c r="F1829" s="88"/>
      <c r="IL1829" s="50"/>
      <c r="IM1829" s="50"/>
      <c r="IN1829" s="50"/>
      <c r="IO1829" s="50"/>
      <c r="IP1829" s="50"/>
    </row>
    <row r="1830" s="83" customFormat="1" ht="15.75" customHeight="1" spans="1:250">
      <c r="A1830" s="89"/>
      <c r="C1830" s="87"/>
      <c r="F1830" s="88"/>
      <c r="IL1830" s="50"/>
      <c r="IM1830" s="50"/>
      <c r="IN1830" s="50"/>
      <c r="IO1830" s="50"/>
      <c r="IP1830" s="50"/>
    </row>
    <row r="1831" s="83" customFormat="1" ht="15.75" customHeight="1" spans="1:250">
      <c r="A1831" s="89"/>
      <c r="C1831" s="87"/>
      <c r="F1831" s="88"/>
      <c r="IL1831" s="50"/>
      <c r="IM1831" s="50"/>
      <c r="IN1831" s="50"/>
      <c r="IO1831" s="50"/>
      <c r="IP1831" s="50"/>
    </row>
    <row r="1832" s="83" customFormat="1" ht="15.75" customHeight="1" spans="1:250">
      <c r="A1832" s="89"/>
      <c r="C1832" s="87"/>
      <c r="F1832" s="88"/>
      <c r="IL1832" s="50"/>
      <c r="IM1832" s="50"/>
      <c r="IN1832" s="50"/>
      <c r="IO1832" s="50"/>
      <c r="IP1832" s="50"/>
    </row>
    <row r="1833" s="83" customFormat="1" ht="15.75" customHeight="1" spans="1:250">
      <c r="A1833" s="89"/>
      <c r="C1833" s="87"/>
      <c r="F1833" s="88"/>
      <c r="IL1833" s="50"/>
      <c r="IM1833" s="50"/>
      <c r="IN1833" s="50"/>
      <c r="IO1833" s="50"/>
      <c r="IP1833" s="50"/>
    </row>
    <row r="1834" s="83" customFormat="1" ht="15.75" customHeight="1" spans="1:250">
      <c r="A1834" s="89"/>
      <c r="C1834" s="87"/>
      <c r="F1834" s="88"/>
      <c r="IL1834" s="50"/>
      <c r="IM1834" s="50"/>
      <c r="IN1834" s="50"/>
      <c r="IO1834" s="50"/>
      <c r="IP1834" s="50"/>
    </row>
    <row r="1835" s="83" customFormat="1" ht="15.75" customHeight="1" spans="1:250">
      <c r="A1835" s="89"/>
      <c r="C1835" s="87"/>
      <c r="F1835" s="88"/>
      <c r="IL1835" s="50"/>
      <c r="IM1835" s="50"/>
      <c r="IN1835" s="50"/>
      <c r="IO1835" s="50"/>
      <c r="IP1835" s="50"/>
    </row>
    <row r="1836" s="83" customFormat="1" ht="15.75" customHeight="1" spans="1:250">
      <c r="A1836" s="89"/>
      <c r="C1836" s="87"/>
      <c r="F1836" s="88"/>
      <c r="IL1836" s="50"/>
      <c r="IM1836" s="50"/>
      <c r="IN1836" s="50"/>
      <c r="IO1836" s="50"/>
      <c r="IP1836" s="50"/>
    </row>
    <row r="1837" s="83" customFormat="1" ht="15.75" customHeight="1" spans="1:250">
      <c r="A1837" s="89"/>
      <c r="C1837" s="87"/>
      <c r="F1837" s="88"/>
      <c r="IL1837" s="50"/>
      <c r="IM1837" s="50"/>
      <c r="IN1837" s="50"/>
      <c r="IO1837" s="50"/>
      <c r="IP1837" s="50"/>
    </row>
    <row r="1838" s="83" customFormat="1" ht="15.75" customHeight="1" spans="1:250">
      <c r="A1838" s="89"/>
      <c r="C1838" s="87"/>
      <c r="F1838" s="88"/>
      <c r="IL1838" s="50"/>
      <c r="IM1838" s="50"/>
      <c r="IN1838" s="50"/>
      <c r="IO1838" s="50"/>
      <c r="IP1838" s="50"/>
    </row>
    <row r="1839" s="83" customFormat="1" ht="15.75" customHeight="1" spans="1:250">
      <c r="A1839" s="89"/>
      <c r="C1839" s="87"/>
      <c r="F1839" s="88"/>
      <c r="IL1839" s="50"/>
      <c r="IM1839" s="50"/>
      <c r="IN1839" s="50"/>
      <c r="IO1839" s="50"/>
      <c r="IP1839" s="50"/>
    </row>
    <row r="1840" s="83" customFormat="1" ht="15.75" customHeight="1" spans="1:250">
      <c r="A1840" s="89"/>
      <c r="C1840" s="87"/>
      <c r="F1840" s="88"/>
      <c r="IL1840" s="50"/>
      <c r="IM1840" s="50"/>
      <c r="IN1840" s="50"/>
      <c r="IO1840" s="50"/>
      <c r="IP1840" s="50"/>
    </row>
    <row r="1841" s="83" customFormat="1" ht="15.75" customHeight="1" spans="1:250">
      <c r="A1841" s="89"/>
      <c r="C1841" s="87"/>
      <c r="F1841" s="88"/>
      <c r="IL1841" s="50"/>
      <c r="IM1841" s="50"/>
      <c r="IN1841" s="50"/>
      <c r="IO1841" s="50"/>
      <c r="IP1841" s="50"/>
    </row>
    <row r="1842" s="83" customFormat="1" ht="15.75" customHeight="1" spans="1:250">
      <c r="A1842" s="89"/>
      <c r="C1842" s="87"/>
      <c r="F1842" s="88"/>
      <c r="IL1842" s="50"/>
      <c r="IM1842" s="50"/>
      <c r="IN1842" s="50"/>
      <c r="IO1842" s="50"/>
      <c r="IP1842" s="50"/>
    </row>
    <row r="1843" s="83" customFormat="1" ht="15.75" customHeight="1" spans="1:250">
      <c r="A1843" s="89"/>
      <c r="C1843" s="87"/>
      <c r="F1843" s="88"/>
      <c r="IL1843" s="50"/>
      <c r="IM1843" s="50"/>
      <c r="IN1843" s="50"/>
      <c r="IO1843" s="50"/>
      <c r="IP1843" s="50"/>
    </row>
    <row r="1844" s="83" customFormat="1" ht="15.75" customHeight="1" spans="1:250">
      <c r="A1844" s="89"/>
      <c r="C1844" s="87"/>
      <c r="F1844" s="88"/>
      <c r="IL1844" s="50"/>
      <c r="IM1844" s="50"/>
      <c r="IN1844" s="50"/>
      <c r="IO1844" s="50"/>
      <c r="IP1844" s="50"/>
    </row>
    <row r="1845" s="83" customFormat="1" ht="15.75" customHeight="1" spans="1:250">
      <c r="A1845" s="89"/>
      <c r="C1845" s="87"/>
      <c r="F1845" s="88"/>
      <c r="IL1845" s="50"/>
      <c r="IM1845" s="50"/>
      <c r="IN1845" s="50"/>
      <c r="IO1845" s="50"/>
      <c r="IP1845" s="50"/>
    </row>
    <row r="1846" s="83" customFormat="1" ht="15.75" customHeight="1" spans="1:250">
      <c r="A1846" s="89"/>
      <c r="C1846" s="87"/>
      <c r="F1846" s="88"/>
      <c r="IL1846" s="50"/>
      <c r="IM1846" s="50"/>
      <c r="IN1846" s="50"/>
      <c r="IO1846" s="50"/>
      <c r="IP1846" s="50"/>
    </row>
    <row r="1847" s="83" customFormat="1" ht="15.75" customHeight="1" spans="1:250">
      <c r="A1847" s="89"/>
      <c r="C1847" s="87"/>
      <c r="F1847" s="88"/>
      <c r="IL1847" s="50"/>
      <c r="IM1847" s="50"/>
      <c r="IN1847" s="50"/>
      <c r="IO1847" s="50"/>
      <c r="IP1847" s="50"/>
    </row>
    <row r="1848" s="83" customFormat="1" ht="15.75" customHeight="1" spans="1:250">
      <c r="A1848" s="89"/>
      <c r="C1848" s="87"/>
      <c r="F1848" s="88"/>
      <c r="IL1848" s="50"/>
      <c r="IM1848" s="50"/>
      <c r="IN1848" s="50"/>
      <c r="IO1848" s="50"/>
      <c r="IP1848" s="50"/>
    </row>
    <row r="1849" s="83" customFormat="1" ht="15.75" customHeight="1" spans="1:250">
      <c r="A1849" s="89"/>
      <c r="C1849" s="87"/>
      <c r="F1849" s="88"/>
      <c r="IL1849" s="50"/>
      <c r="IM1849" s="50"/>
      <c r="IN1849" s="50"/>
      <c r="IO1849" s="50"/>
      <c r="IP1849" s="50"/>
    </row>
    <row r="1850" s="83" customFormat="1" ht="15.75" customHeight="1" spans="1:250">
      <c r="A1850" s="89"/>
      <c r="C1850" s="87"/>
      <c r="F1850" s="88"/>
      <c r="IL1850" s="50"/>
      <c r="IM1850" s="50"/>
      <c r="IN1850" s="50"/>
      <c r="IO1850" s="50"/>
      <c r="IP1850" s="50"/>
    </row>
    <row r="1851" s="83" customFormat="1" ht="15.75" customHeight="1" spans="1:250">
      <c r="A1851" s="89"/>
      <c r="C1851" s="87"/>
      <c r="F1851" s="88"/>
      <c r="IL1851" s="50"/>
      <c r="IM1851" s="50"/>
      <c r="IN1851" s="50"/>
      <c r="IO1851" s="50"/>
      <c r="IP1851" s="50"/>
    </row>
    <row r="1852" s="83" customFormat="1" ht="15.75" customHeight="1" spans="1:250">
      <c r="A1852" s="89"/>
      <c r="C1852" s="87"/>
      <c r="F1852" s="88"/>
      <c r="IL1852" s="50"/>
      <c r="IM1852" s="50"/>
      <c r="IN1852" s="50"/>
      <c r="IO1852" s="50"/>
      <c r="IP1852" s="50"/>
    </row>
    <row r="1853" s="83" customFormat="1" ht="15.75" customHeight="1" spans="1:250">
      <c r="A1853" s="89"/>
      <c r="C1853" s="87"/>
      <c r="F1853" s="88"/>
      <c r="IL1853" s="50"/>
      <c r="IM1853" s="50"/>
      <c r="IN1853" s="50"/>
      <c r="IO1853" s="50"/>
      <c r="IP1853" s="50"/>
    </row>
    <row r="1854" s="83" customFormat="1" ht="15.75" customHeight="1" spans="1:250">
      <c r="A1854" s="89"/>
      <c r="C1854" s="87"/>
      <c r="F1854" s="88"/>
      <c r="IL1854" s="50"/>
      <c r="IM1854" s="50"/>
      <c r="IN1854" s="50"/>
      <c r="IO1854" s="50"/>
      <c r="IP1854" s="50"/>
    </row>
    <row r="1855" s="83" customFormat="1" ht="15.75" customHeight="1" spans="1:250">
      <c r="A1855" s="89"/>
      <c r="C1855" s="87"/>
      <c r="F1855" s="88"/>
      <c r="IL1855" s="50"/>
      <c r="IM1855" s="50"/>
      <c r="IN1855" s="50"/>
      <c r="IO1855" s="50"/>
      <c r="IP1855" s="50"/>
    </row>
    <row r="1856" s="83" customFormat="1" ht="15.75" customHeight="1" spans="1:250">
      <c r="A1856" s="89"/>
      <c r="C1856" s="87"/>
      <c r="F1856" s="88"/>
      <c r="IL1856" s="50"/>
      <c r="IM1856" s="50"/>
      <c r="IN1856" s="50"/>
      <c r="IO1856" s="50"/>
      <c r="IP1856" s="50"/>
    </row>
    <row r="1857" s="83" customFormat="1" ht="15.75" customHeight="1" spans="1:250">
      <c r="A1857" s="89"/>
      <c r="C1857" s="87"/>
      <c r="F1857" s="88"/>
      <c r="IL1857" s="50"/>
      <c r="IM1857" s="50"/>
      <c r="IN1857" s="50"/>
      <c r="IO1857" s="50"/>
      <c r="IP1857" s="50"/>
    </row>
    <row r="1858" s="83" customFormat="1" ht="15.75" customHeight="1" spans="1:250">
      <c r="A1858" s="89"/>
      <c r="C1858" s="87"/>
      <c r="F1858" s="88"/>
      <c r="IL1858" s="50"/>
      <c r="IM1858" s="50"/>
      <c r="IN1858" s="50"/>
      <c r="IO1858" s="50"/>
      <c r="IP1858" s="50"/>
    </row>
    <row r="1859" s="83" customFormat="1" ht="15.75" customHeight="1" spans="1:250">
      <c r="A1859" s="89"/>
      <c r="C1859" s="87"/>
      <c r="F1859" s="88"/>
      <c r="IL1859" s="50"/>
      <c r="IM1859" s="50"/>
      <c r="IN1859" s="50"/>
      <c r="IO1859" s="50"/>
      <c r="IP1859" s="50"/>
    </row>
    <row r="1860" s="83" customFormat="1" ht="15.75" customHeight="1" spans="1:250">
      <c r="A1860" s="89"/>
      <c r="C1860" s="87"/>
      <c r="F1860" s="88"/>
      <c r="IL1860" s="50"/>
      <c r="IM1860" s="50"/>
      <c r="IN1860" s="50"/>
      <c r="IO1860" s="50"/>
      <c r="IP1860" s="50"/>
    </row>
    <row r="1861" s="83" customFormat="1" ht="15.75" customHeight="1" spans="1:250">
      <c r="A1861" s="89"/>
      <c r="C1861" s="87"/>
      <c r="F1861" s="88"/>
      <c r="IL1861" s="50"/>
      <c r="IM1861" s="50"/>
      <c r="IN1861" s="50"/>
      <c r="IO1861" s="50"/>
      <c r="IP1861" s="50"/>
    </row>
    <row r="1862" s="83" customFormat="1" ht="15.75" customHeight="1" spans="1:250">
      <c r="A1862" s="89"/>
      <c r="C1862" s="87"/>
      <c r="F1862" s="88"/>
      <c r="IL1862" s="50"/>
      <c r="IM1862" s="50"/>
      <c r="IN1862" s="50"/>
      <c r="IO1862" s="50"/>
      <c r="IP1862" s="50"/>
    </row>
    <row r="1863" s="83" customFormat="1" ht="15.75" customHeight="1" spans="1:250">
      <c r="A1863" s="89"/>
      <c r="C1863" s="87"/>
      <c r="F1863" s="88"/>
      <c r="IL1863" s="50"/>
      <c r="IM1863" s="50"/>
      <c r="IN1863" s="50"/>
      <c r="IO1863" s="50"/>
      <c r="IP1863" s="50"/>
    </row>
    <row r="1864" s="83" customFormat="1" ht="15.75" customHeight="1" spans="1:250">
      <c r="A1864" s="89"/>
      <c r="C1864" s="87"/>
      <c r="F1864" s="88"/>
      <c r="IL1864" s="50"/>
      <c r="IM1864" s="50"/>
      <c r="IN1864" s="50"/>
      <c r="IO1864" s="50"/>
      <c r="IP1864" s="50"/>
    </row>
    <row r="1865" s="83" customFormat="1" ht="15.75" customHeight="1" spans="1:250">
      <c r="A1865" s="89"/>
      <c r="C1865" s="87"/>
      <c r="F1865" s="88"/>
      <c r="IL1865" s="50"/>
      <c r="IM1865" s="50"/>
      <c r="IN1865" s="50"/>
      <c r="IO1865" s="50"/>
      <c r="IP1865" s="50"/>
    </row>
    <row r="1866" s="83" customFormat="1" ht="15.75" customHeight="1" spans="1:250">
      <c r="A1866" s="89"/>
      <c r="C1866" s="87"/>
      <c r="F1866" s="88"/>
      <c r="IL1866" s="50"/>
      <c r="IM1866" s="50"/>
      <c r="IN1866" s="50"/>
      <c r="IO1866" s="50"/>
      <c r="IP1866" s="50"/>
    </row>
    <row r="1867" s="83" customFormat="1" ht="15.75" customHeight="1" spans="1:250">
      <c r="A1867" s="89"/>
      <c r="C1867" s="87"/>
      <c r="F1867" s="88"/>
      <c r="IL1867" s="50"/>
      <c r="IM1867" s="50"/>
      <c r="IN1867" s="50"/>
      <c r="IO1867" s="50"/>
      <c r="IP1867" s="50"/>
    </row>
    <row r="1868" s="83" customFormat="1" ht="15.75" customHeight="1" spans="1:250">
      <c r="A1868" s="89"/>
      <c r="C1868" s="87"/>
      <c r="F1868" s="88"/>
      <c r="IL1868" s="50"/>
      <c r="IM1868" s="50"/>
      <c r="IN1868" s="50"/>
      <c r="IO1868" s="50"/>
      <c r="IP1868" s="50"/>
    </row>
    <row r="1869" s="83" customFormat="1" ht="15.75" customHeight="1" spans="1:250">
      <c r="A1869" s="89"/>
      <c r="C1869" s="87"/>
      <c r="F1869" s="88"/>
      <c r="IL1869" s="50"/>
      <c r="IM1869" s="50"/>
      <c r="IN1869" s="50"/>
      <c r="IO1869" s="50"/>
      <c r="IP1869" s="50"/>
    </row>
    <row r="1870" s="83" customFormat="1" ht="15.75" customHeight="1" spans="1:250">
      <c r="A1870" s="89"/>
      <c r="C1870" s="87"/>
      <c r="F1870" s="88"/>
      <c r="IL1870" s="50"/>
      <c r="IM1870" s="50"/>
      <c r="IN1870" s="50"/>
      <c r="IO1870" s="50"/>
      <c r="IP1870" s="50"/>
    </row>
    <row r="1871" s="83" customFormat="1" ht="15.75" customHeight="1" spans="1:250">
      <c r="A1871" s="89"/>
      <c r="C1871" s="87"/>
      <c r="F1871" s="88"/>
      <c r="IL1871" s="50"/>
      <c r="IM1871" s="50"/>
      <c r="IN1871" s="50"/>
      <c r="IO1871" s="50"/>
      <c r="IP1871" s="50"/>
    </row>
    <row r="1872" s="83" customFormat="1" ht="15.75" customHeight="1" spans="1:250">
      <c r="A1872" s="89"/>
      <c r="C1872" s="87"/>
      <c r="F1872" s="88"/>
      <c r="IL1872" s="50"/>
      <c r="IM1872" s="50"/>
      <c r="IN1872" s="50"/>
      <c r="IO1872" s="50"/>
      <c r="IP1872" s="50"/>
    </row>
    <row r="1873" s="83" customFormat="1" ht="15.75" customHeight="1" spans="1:250">
      <c r="A1873" s="89"/>
      <c r="C1873" s="87"/>
      <c r="F1873" s="88"/>
      <c r="IL1873" s="50"/>
      <c r="IM1873" s="50"/>
      <c r="IN1873" s="50"/>
      <c r="IO1873" s="50"/>
      <c r="IP1873" s="50"/>
    </row>
    <row r="1874" s="83" customFormat="1" ht="15.75" customHeight="1" spans="1:250">
      <c r="A1874" s="89"/>
      <c r="C1874" s="87"/>
      <c r="F1874" s="88"/>
      <c r="IL1874" s="50"/>
      <c r="IM1874" s="50"/>
      <c r="IN1874" s="50"/>
      <c r="IO1874" s="50"/>
      <c r="IP1874" s="50"/>
    </row>
    <row r="1875" s="83" customFormat="1" ht="15.75" customHeight="1" spans="1:250">
      <c r="A1875" s="89"/>
      <c r="C1875" s="87"/>
      <c r="F1875" s="88"/>
      <c r="IL1875" s="50"/>
      <c r="IM1875" s="50"/>
      <c r="IN1875" s="50"/>
      <c r="IO1875" s="50"/>
      <c r="IP1875" s="50"/>
    </row>
    <row r="1876" s="83" customFormat="1" ht="15.75" customHeight="1" spans="1:250">
      <c r="A1876" s="89"/>
      <c r="C1876" s="87"/>
      <c r="F1876" s="88"/>
      <c r="IL1876" s="50"/>
      <c r="IM1876" s="50"/>
      <c r="IN1876" s="50"/>
      <c r="IO1876" s="50"/>
      <c r="IP1876" s="50"/>
    </row>
    <row r="1877" s="83" customFormat="1" ht="15.75" customHeight="1" spans="1:250">
      <c r="A1877" s="89"/>
      <c r="C1877" s="87"/>
      <c r="F1877" s="88"/>
      <c r="IL1877" s="50"/>
      <c r="IM1877" s="50"/>
      <c r="IN1877" s="50"/>
      <c r="IO1877" s="50"/>
      <c r="IP1877" s="50"/>
    </row>
    <row r="1878" s="83" customFormat="1" ht="15.75" customHeight="1" spans="1:250">
      <c r="A1878" s="89"/>
      <c r="C1878" s="87"/>
      <c r="F1878" s="88"/>
      <c r="IL1878" s="50"/>
      <c r="IM1878" s="50"/>
      <c r="IN1878" s="50"/>
      <c r="IO1878" s="50"/>
      <c r="IP1878" s="50"/>
    </row>
    <row r="1879" s="83" customFormat="1" ht="15.75" customHeight="1" spans="1:250">
      <c r="A1879" s="89"/>
      <c r="C1879" s="87"/>
      <c r="F1879" s="88"/>
      <c r="IL1879" s="50"/>
      <c r="IM1879" s="50"/>
      <c r="IN1879" s="50"/>
      <c r="IO1879" s="50"/>
      <c r="IP1879" s="50"/>
    </row>
    <row r="1880" s="83" customFormat="1" ht="15.75" customHeight="1" spans="1:250">
      <c r="A1880" s="89"/>
      <c r="C1880" s="87"/>
      <c r="F1880" s="88"/>
      <c r="IL1880" s="50"/>
      <c r="IM1880" s="50"/>
      <c r="IN1880" s="50"/>
      <c r="IO1880" s="50"/>
      <c r="IP1880" s="50"/>
    </row>
    <row r="1881" s="83" customFormat="1" ht="15.75" customHeight="1" spans="1:250">
      <c r="A1881" s="89"/>
      <c r="C1881" s="87"/>
      <c r="F1881" s="88"/>
      <c r="IL1881" s="50"/>
      <c r="IM1881" s="50"/>
      <c r="IN1881" s="50"/>
      <c r="IO1881" s="50"/>
      <c r="IP1881" s="50"/>
    </row>
    <row r="1882" s="83" customFormat="1" ht="15.75" customHeight="1" spans="1:250">
      <c r="A1882" s="89"/>
      <c r="C1882" s="87"/>
      <c r="F1882" s="88"/>
      <c r="IL1882" s="50"/>
      <c r="IM1882" s="50"/>
      <c r="IN1882" s="50"/>
      <c r="IO1882" s="50"/>
      <c r="IP1882" s="50"/>
    </row>
    <row r="1883" s="83" customFormat="1" ht="15.75" customHeight="1" spans="1:250">
      <c r="A1883" s="89"/>
      <c r="C1883" s="87"/>
      <c r="F1883" s="88"/>
      <c r="IL1883" s="50"/>
      <c r="IM1883" s="50"/>
      <c r="IN1883" s="50"/>
      <c r="IO1883" s="50"/>
      <c r="IP1883" s="50"/>
    </row>
    <row r="1884" s="83" customFormat="1" ht="15.75" customHeight="1" spans="1:250">
      <c r="A1884" s="89"/>
      <c r="C1884" s="87"/>
      <c r="F1884" s="88"/>
      <c r="IL1884" s="50"/>
      <c r="IM1884" s="50"/>
      <c r="IN1884" s="50"/>
      <c r="IO1884" s="50"/>
      <c r="IP1884" s="50"/>
    </row>
    <row r="1885" s="83" customFormat="1" ht="15.75" customHeight="1" spans="1:250">
      <c r="A1885" s="89"/>
      <c r="C1885" s="87"/>
      <c r="F1885" s="88"/>
      <c r="IL1885" s="50"/>
      <c r="IM1885" s="50"/>
      <c r="IN1885" s="50"/>
      <c r="IO1885" s="50"/>
      <c r="IP1885" s="50"/>
    </row>
    <row r="1886" s="83" customFormat="1" ht="15.75" customHeight="1" spans="1:250">
      <c r="A1886" s="89"/>
      <c r="C1886" s="87"/>
      <c r="F1886" s="88"/>
      <c r="IL1886" s="50"/>
      <c r="IM1886" s="50"/>
      <c r="IN1886" s="50"/>
      <c r="IO1886" s="50"/>
      <c r="IP1886" s="50"/>
    </row>
    <row r="1887" s="83" customFormat="1" ht="15.75" customHeight="1" spans="1:250">
      <c r="A1887" s="89"/>
      <c r="C1887" s="87"/>
      <c r="F1887" s="88"/>
      <c r="IL1887" s="50"/>
      <c r="IM1887" s="50"/>
      <c r="IN1887" s="50"/>
      <c r="IO1887" s="50"/>
      <c r="IP1887" s="50"/>
    </row>
    <row r="1888" s="83" customFormat="1" ht="15.75" customHeight="1" spans="1:250">
      <c r="A1888" s="89"/>
      <c r="C1888" s="87"/>
      <c r="F1888" s="88"/>
      <c r="IL1888" s="50"/>
      <c r="IM1888" s="50"/>
      <c r="IN1888" s="50"/>
      <c r="IO1888" s="50"/>
      <c r="IP1888" s="50"/>
    </row>
    <row r="1889" s="83" customFormat="1" ht="15.75" customHeight="1" spans="1:250">
      <c r="A1889" s="89"/>
      <c r="C1889" s="87"/>
      <c r="F1889" s="88"/>
      <c r="IL1889" s="50"/>
      <c r="IM1889" s="50"/>
      <c r="IN1889" s="50"/>
      <c r="IO1889" s="50"/>
      <c r="IP1889" s="50"/>
    </row>
    <row r="1890" s="83" customFormat="1" ht="15.75" customHeight="1" spans="1:250">
      <c r="A1890" s="89"/>
      <c r="C1890" s="87"/>
      <c r="F1890" s="88"/>
      <c r="IL1890" s="50"/>
      <c r="IM1890" s="50"/>
      <c r="IN1890" s="50"/>
      <c r="IO1890" s="50"/>
      <c r="IP1890" s="50"/>
    </row>
    <row r="1891" s="83" customFormat="1" ht="15.75" customHeight="1" spans="1:250">
      <c r="A1891" s="89"/>
      <c r="C1891" s="87"/>
      <c r="F1891" s="88"/>
      <c r="IL1891" s="50"/>
      <c r="IM1891" s="50"/>
      <c r="IN1891" s="50"/>
      <c r="IO1891" s="50"/>
      <c r="IP1891" s="50"/>
    </row>
    <row r="1892" s="83" customFormat="1" ht="15.75" customHeight="1" spans="1:250">
      <c r="A1892" s="89"/>
      <c r="C1892" s="87"/>
      <c r="F1892" s="88"/>
      <c r="IL1892" s="50"/>
      <c r="IM1892" s="50"/>
      <c r="IN1892" s="50"/>
      <c r="IO1892" s="50"/>
      <c r="IP1892" s="50"/>
    </row>
    <row r="1893" s="83" customFormat="1" ht="15.75" customHeight="1" spans="1:250">
      <c r="A1893" s="89"/>
      <c r="C1893" s="87"/>
      <c r="F1893" s="88"/>
      <c r="IL1893" s="50"/>
      <c r="IM1893" s="50"/>
      <c r="IN1893" s="50"/>
      <c r="IO1893" s="50"/>
      <c r="IP1893" s="50"/>
    </row>
    <row r="1894" s="83" customFormat="1" ht="15.75" customHeight="1" spans="1:250">
      <c r="A1894" s="89"/>
      <c r="C1894" s="87"/>
      <c r="F1894" s="88"/>
      <c r="IL1894" s="50"/>
      <c r="IM1894" s="50"/>
      <c r="IN1894" s="50"/>
      <c r="IO1894" s="50"/>
      <c r="IP1894" s="50"/>
    </row>
    <row r="1895" s="83" customFormat="1" ht="15.75" customHeight="1" spans="1:250">
      <c r="A1895" s="89"/>
      <c r="C1895" s="87"/>
      <c r="F1895" s="88"/>
      <c r="IL1895" s="50"/>
      <c r="IM1895" s="50"/>
      <c r="IN1895" s="50"/>
      <c r="IO1895" s="50"/>
      <c r="IP1895" s="50"/>
    </row>
    <row r="1896" s="83" customFormat="1" ht="15.75" customHeight="1" spans="1:250">
      <c r="A1896" s="89"/>
      <c r="C1896" s="87"/>
      <c r="F1896" s="88"/>
      <c r="IL1896" s="50"/>
      <c r="IM1896" s="50"/>
      <c r="IN1896" s="50"/>
      <c r="IO1896" s="50"/>
      <c r="IP1896" s="50"/>
    </row>
    <row r="1897" s="83" customFormat="1" ht="15.75" customHeight="1" spans="1:250">
      <c r="A1897" s="89"/>
      <c r="C1897" s="87"/>
      <c r="F1897" s="88"/>
      <c r="IL1897" s="50"/>
      <c r="IM1897" s="50"/>
      <c r="IN1897" s="50"/>
      <c r="IO1897" s="50"/>
      <c r="IP1897" s="50"/>
    </row>
    <row r="1898" s="83" customFormat="1" ht="15.75" customHeight="1" spans="1:250">
      <c r="A1898" s="89"/>
      <c r="C1898" s="87"/>
      <c r="F1898" s="88"/>
      <c r="IL1898" s="50"/>
      <c r="IM1898" s="50"/>
      <c r="IN1898" s="50"/>
      <c r="IO1898" s="50"/>
      <c r="IP1898" s="50"/>
    </row>
    <row r="1899" s="83" customFormat="1" ht="15.75" customHeight="1" spans="1:250">
      <c r="A1899" s="89"/>
      <c r="C1899" s="87"/>
      <c r="F1899" s="88"/>
      <c r="IL1899" s="50"/>
      <c r="IM1899" s="50"/>
      <c r="IN1899" s="50"/>
      <c r="IO1899" s="50"/>
      <c r="IP1899" s="50"/>
    </row>
    <row r="1900" s="83" customFormat="1" ht="15.75" customHeight="1" spans="1:250">
      <c r="A1900" s="89"/>
      <c r="C1900" s="87"/>
      <c r="F1900" s="88"/>
      <c r="IL1900" s="50"/>
      <c r="IM1900" s="50"/>
      <c r="IN1900" s="50"/>
      <c r="IO1900" s="50"/>
      <c r="IP1900" s="50"/>
    </row>
    <row r="1901" s="83" customFormat="1" ht="15.75" customHeight="1" spans="1:250">
      <c r="A1901" s="89"/>
      <c r="C1901" s="87"/>
      <c r="F1901" s="88"/>
      <c r="IL1901" s="50"/>
      <c r="IM1901" s="50"/>
      <c r="IN1901" s="50"/>
      <c r="IO1901" s="50"/>
      <c r="IP1901" s="50"/>
    </row>
    <row r="1902" s="83" customFormat="1" ht="15.75" customHeight="1" spans="1:250">
      <c r="A1902" s="89"/>
      <c r="C1902" s="87"/>
      <c r="F1902" s="88"/>
      <c r="IL1902" s="50"/>
      <c r="IM1902" s="50"/>
      <c r="IN1902" s="50"/>
      <c r="IO1902" s="50"/>
      <c r="IP1902" s="50"/>
    </row>
    <row r="1903" s="83" customFormat="1" ht="15.75" customHeight="1" spans="1:250">
      <c r="A1903" s="89"/>
      <c r="C1903" s="87"/>
      <c r="F1903" s="88"/>
      <c r="IL1903" s="50"/>
      <c r="IM1903" s="50"/>
      <c r="IN1903" s="50"/>
      <c r="IO1903" s="50"/>
      <c r="IP1903" s="50"/>
    </row>
    <row r="1904" s="83" customFormat="1" ht="15.75" customHeight="1" spans="1:250">
      <c r="A1904" s="89"/>
      <c r="C1904" s="87"/>
      <c r="F1904" s="88"/>
      <c r="IL1904" s="50"/>
      <c r="IM1904" s="50"/>
      <c r="IN1904" s="50"/>
      <c r="IO1904" s="50"/>
      <c r="IP1904" s="50"/>
    </row>
    <row r="1905" s="83" customFormat="1" ht="15.75" customHeight="1" spans="1:250">
      <c r="A1905" s="89"/>
      <c r="C1905" s="87"/>
      <c r="F1905" s="88"/>
      <c r="IL1905" s="50"/>
      <c r="IM1905" s="50"/>
      <c r="IN1905" s="50"/>
      <c r="IO1905" s="50"/>
      <c r="IP1905" s="50"/>
    </row>
    <row r="1906" s="83" customFormat="1" ht="15.75" customHeight="1" spans="1:250">
      <c r="A1906" s="89"/>
      <c r="C1906" s="87"/>
      <c r="F1906" s="88"/>
      <c r="IL1906" s="50"/>
      <c r="IM1906" s="50"/>
      <c r="IN1906" s="50"/>
      <c r="IO1906" s="50"/>
      <c r="IP1906" s="50"/>
    </row>
    <row r="1907" s="83" customFormat="1" ht="15.75" customHeight="1" spans="1:250">
      <c r="A1907" s="89"/>
      <c r="C1907" s="87"/>
      <c r="F1907" s="88"/>
      <c r="IL1907" s="50"/>
      <c r="IM1907" s="50"/>
      <c r="IN1907" s="50"/>
      <c r="IO1907" s="50"/>
      <c r="IP1907" s="50"/>
    </row>
    <row r="1908" s="83" customFormat="1" ht="15.75" customHeight="1" spans="1:250">
      <c r="A1908" s="89"/>
      <c r="C1908" s="87"/>
      <c r="F1908" s="88"/>
      <c r="IL1908" s="50"/>
      <c r="IM1908" s="50"/>
      <c r="IN1908" s="50"/>
      <c r="IO1908" s="50"/>
      <c r="IP1908" s="50"/>
    </row>
    <row r="1909" s="83" customFormat="1" ht="15.75" customHeight="1" spans="1:250">
      <c r="A1909" s="89"/>
      <c r="C1909" s="87"/>
      <c r="F1909" s="88"/>
      <c r="IL1909" s="50"/>
      <c r="IM1909" s="50"/>
      <c r="IN1909" s="50"/>
      <c r="IO1909" s="50"/>
      <c r="IP1909" s="50"/>
    </row>
    <row r="1910" s="83" customFormat="1" ht="15.75" customHeight="1" spans="1:250">
      <c r="A1910" s="89"/>
      <c r="C1910" s="87"/>
      <c r="F1910" s="88"/>
      <c r="IL1910" s="50"/>
      <c r="IM1910" s="50"/>
      <c r="IN1910" s="50"/>
      <c r="IO1910" s="50"/>
      <c r="IP1910" s="50"/>
    </row>
    <row r="1911" s="83" customFormat="1" ht="15.75" customHeight="1" spans="1:250">
      <c r="A1911" s="89"/>
      <c r="C1911" s="87"/>
      <c r="F1911" s="88"/>
      <c r="IL1911" s="50"/>
      <c r="IM1911" s="50"/>
      <c r="IN1911" s="50"/>
      <c r="IO1911" s="50"/>
      <c r="IP1911" s="50"/>
    </row>
    <row r="1912" s="83" customFormat="1" ht="15.75" customHeight="1" spans="1:250">
      <c r="A1912" s="89"/>
      <c r="C1912" s="87"/>
      <c r="F1912" s="88"/>
      <c r="IL1912" s="50"/>
      <c r="IM1912" s="50"/>
      <c r="IN1912" s="50"/>
      <c r="IO1912" s="50"/>
      <c r="IP1912" s="50"/>
    </row>
    <row r="1913" s="83" customFormat="1" ht="15.75" customHeight="1" spans="1:250">
      <c r="A1913" s="89"/>
      <c r="C1913" s="87"/>
      <c r="F1913" s="88"/>
      <c r="IL1913" s="50"/>
      <c r="IM1913" s="50"/>
      <c r="IN1913" s="50"/>
      <c r="IO1913" s="50"/>
      <c r="IP1913" s="50"/>
    </row>
    <row r="1914" s="83" customFormat="1" ht="15.75" customHeight="1" spans="1:250">
      <c r="A1914" s="89"/>
      <c r="C1914" s="87"/>
      <c r="F1914" s="88"/>
      <c r="IL1914" s="50"/>
      <c r="IM1914" s="50"/>
      <c r="IN1914" s="50"/>
      <c r="IO1914" s="50"/>
      <c r="IP1914" s="50"/>
    </row>
    <row r="1915" s="83" customFormat="1" ht="15.75" customHeight="1" spans="1:250">
      <c r="A1915" s="89"/>
      <c r="C1915" s="87"/>
      <c r="F1915" s="88"/>
      <c r="IL1915" s="50"/>
      <c r="IM1915" s="50"/>
      <c r="IN1915" s="50"/>
      <c r="IO1915" s="50"/>
      <c r="IP1915" s="50"/>
    </row>
    <row r="1916" s="83" customFormat="1" ht="15.75" customHeight="1" spans="1:250">
      <c r="A1916" s="89"/>
      <c r="C1916" s="87"/>
      <c r="F1916" s="88"/>
      <c r="IL1916" s="50"/>
      <c r="IM1916" s="50"/>
      <c r="IN1916" s="50"/>
      <c r="IO1916" s="50"/>
      <c r="IP1916" s="50"/>
    </row>
    <row r="1917" s="83" customFormat="1" ht="15.75" customHeight="1" spans="1:250">
      <c r="A1917" s="89"/>
      <c r="C1917" s="87"/>
      <c r="F1917" s="88"/>
      <c r="IL1917" s="50"/>
      <c r="IM1917" s="50"/>
      <c r="IN1917" s="50"/>
      <c r="IO1917" s="50"/>
      <c r="IP1917" s="50"/>
    </row>
    <row r="1918" s="83" customFormat="1" ht="15.75" customHeight="1" spans="1:250">
      <c r="A1918" s="89"/>
      <c r="C1918" s="87"/>
      <c r="F1918" s="88"/>
      <c r="IL1918" s="50"/>
      <c r="IM1918" s="50"/>
      <c r="IN1918" s="50"/>
      <c r="IO1918" s="50"/>
      <c r="IP1918" s="50"/>
    </row>
    <row r="1919" s="83" customFormat="1" ht="15.75" customHeight="1" spans="1:250">
      <c r="A1919" s="89"/>
      <c r="C1919" s="87"/>
      <c r="F1919" s="88"/>
      <c r="IL1919" s="50"/>
      <c r="IM1919" s="50"/>
      <c r="IN1919" s="50"/>
      <c r="IO1919" s="50"/>
      <c r="IP1919" s="50"/>
    </row>
    <row r="1920" s="83" customFormat="1" ht="15.75" customHeight="1" spans="1:250">
      <c r="A1920" s="89"/>
      <c r="C1920" s="87"/>
      <c r="F1920" s="88"/>
      <c r="IL1920" s="50"/>
      <c r="IM1920" s="50"/>
      <c r="IN1920" s="50"/>
      <c r="IO1920" s="50"/>
      <c r="IP1920" s="50"/>
    </row>
    <row r="1921" s="83" customFormat="1" ht="15.75" customHeight="1" spans="1:250">
      <c r="A1921" s="89"/>
      <c r="C1921" s="87"/>
      <c r="F1921" s="88"/>
      <c r="IL1921" s="50"/>
      <c r="IM1921" s="50"/>
      <c r="IN1921" s="50"/>
      <c r="IO1921" s="50"/>
      <c r="IP1921" s="50"/>
    </row>
    <row r="1922" s="83" customFormat="1" ht="15.75" customHeight="1" spans="1:250">
      <c r="A1922" s="89"/>
      <c r="C1922" s="87"/>
      <c r="F1922" s="88"/>
      <c r="IL1922" s="50"/>
      <c r="IM1922" s="50"/>
      <c r="IN1922" s="50"/>
      <c r="IO1922" s="50"/>
      <c r="IP1922" s="50"/>
    </row>
    <row r="1923" s="83" customFormat="1" ht="15.75" customHeight="1" spans="1:250">
      <c r="A1923" s="89"/>
      <c r="C1923" s="87"/>
      <c r="F1923" s="88"/>
      <c r="IL1923" s="50"/>
      <c r="IM1923" s="50"/>
      <c r="IN1923" s="50"/>
      <c r="IO1923" s="50"/>
      <c r="IP1923" s="50"/>
    </row>
    <row r="1924" s="83" customFormat="1" ht="15.75" customHeight="1" spans="1:250">
      <c r="A1924" s="89"/>
      <c r="C1924" s="87"/>
      <c r="F1924" s="88"/>
      <c r="IL1924" s="50"/>
      <c r="IM1924" s="50"/>
      <c r="IN1924" s="50"/>
      <c r="IO1924" s="50"/>
      <c r="IP1924" s="50"/>
    </row>
    <row r="1925" s="83" customFormat="1" ht="15.75" customHeight="1" spans="1:250">
      <c r="A1925" s="89"/>
      <c r="C1925" s="87"/>
      <c r="F1925" s="88"/>
      <c r="IL1925" s="50"/>
      <c r="IM1925" s="50"/>
      <c r="IN1925" s="50"/>
      <c r="IO1925" s="50"/>
      <c r="IP1925" s="50"/>
    </row>
    <row r="1926" s="83" customFormat="1" ht="15.75" customHeight="1" spans="1:250">
      <c r="A1926" s="89"/>
      <c r="C1926" s="87"/>
      <c r="F1926" s="88"/>
      <c r="IL1926" s="50"/>
      <c r="IM1926" s="50"/>
      <c r="IN1926" s="50"/>
      <c r="IO1926" s="50"/>
      <c r="IP1926" s="50"/>
    </row>
    <row r="1927" s="83" customFormat="1" ht="15.75" customHeight="1" spans="1:250">
      <c r="A1927" s="89"/>
      <c r="C1927" s="87"/>
      <c r="F1927" s="88"/>
      <c r="IL1927" s="50"/>
      <c r="IM1927" s="50"/>
      <c r="IN1927" s="50"/>
      <c r="IO1927" s="50"/>
      <c r="IP1927" s="50"/>
    </row>
    <row r="1928" s="83" customFormat="1" ht="15.75" customHeight="1" spans="1:250">
      <c r="A1928" s="89"/>
      <c r="C1928" s="87"/>
      <c r="F1928" s="88"/>
      <c r="IL1928" s="50"/>
      <c r="IM1928" s="50"/>
      <c r="IN1928" s="50"/>
      <c r="IO1928" s="50"/>
      <c r="IP1928" s="50"/>
    </row>
    <row r="1929" s="83" customFormat="1" ht="15.75" customHeight="1" spans="1:250">
      <c r="A1929" s="89"/>
      <c r="C1929" s="87"/>
      <c r="F1929" s="88"/>
      <c r="IL1929" s="50"/>
      <c r="IM1929" s="50"/>
      <c r="IN1929" s="50"/>
      <c r="IO1929" s="50"/>
      <c r="IP1929" s="50"/>
    </row>
    <row r="1930" s="83" customFormat="1" ht="15.75" customHeight="1" spans="1:250">
      <c r="A1930" s="89"/>
      <c r="C1930" s="87"/>
      <c r="F1930" s="88"/>
      <c r="IL1930" s="50"/>
      <c r="IM1930" s="50"/>
      <c r="IN1930" s="50"/>
      <c r="IO1930" s="50"/>
      <c r="IP1930" s="50"/>
    </row>
    <row r="1931" s="83" customFormat="1" ht="15.75" customHeight="1" spans="1:250">
      <c r="A1931" s="89"/>
      <c r="C1931" s="87"/>
      <c r="F1931" s="88"/>
      <c r="IL1931" s="50"/>
      <c r="IM1931" s="50"/>
      <c r="IN1931" s="50"/>
      <c r="IO1931" s="50"/>
      <c r="IP1931" s="50"/>
    </row>
    <row r="1932" s="83" customFormat="1" ht="15.75" customHeight="1" spans="1:250">
      <c r="A1932" s="89"/>
      <c r="C1932" s="87"/>
      <c r="F1932" s="88"/>
      <c r="IL1932" s="50"/>
      <c r="IM1932" s="50"/>
      <c r="IN1932" s="50"/>
      <c r="IO1932" s="50"/>
      <c r="IP1932" s="50"/>
    </row>
    <row r="1933" s="83" customFormat="1" ht="15.75" customHeight="1" spans="1:250">
      <c r="A1933" s="89"/>
      <c r="C1933" s="87"/>
      <c r="F1933" s="88"/>
      <c r="IL1933" s="50"/>
      <c r="IM1933" s="50"/>
      <c r="IN1933" s="50"/>
      <c r="IO1933" s="50"/>
      <c r="IP1933" s="50"/>
    </row>
    <row r="1934" s="83" customFormat="1" ht="15.75" customHeight="1" spans="1:250">
      <c r="A1934" s="89"/>
      <c r="C1934" s="87"/>
      <c r="F1934" s="88"/>
      <c r="IL1934" s="50"/>
      <c r="IM1934" s="50"/>
      <c r="IN1934" s="50"/>
      <c r="IO1934" s="50"/>
      <c r="IP1934" s="50"/>
    </row>
    <row r="1935" s="83" customFormat="1" ht="15.75" customHeight="1" spans="1:250">
      <c r="A1935" s="89"/>
      <c r="C1935" s="87"/>
      <c r="F1935" s="88"/>
      <c r="IL1935" s="50"/>
      <c r="IM1935" s="50"/>
      <c r="IN1935" s="50"/>
      <c r="IO1935" s="50"/>
      <c r="IP1935" s="50"/>
    </row>
    <row r="1936" s="83" customFormat="1" ht="15.75" customHeight="1" spans="1:250">
      <c r="A1936" s="89"/>
      <c r="C1936" s="87"/>
      <c r="F1936" s="88"/>
      <c r="IL1936" s="50"/>
      <c r="IM1936" s="50"/>
      <c r="IN1936" s="50"/>
      <c r="IO1936" s="50"/>
      <c r="IP1936" s="50"/>
    </row>
    <row r="1937" s="83" customFormat="1" ht="15.75" customHeight="1" spans="1:250">
      <c r="A1937" s="89"/>
      <c r="C1937" s="87"/>
      <c r="F1937" s="88"/>
      <c r="IL1937" s="50"/>
      <c r="IM1937" s="50"/>
      <c r="IN1937" s="50"/>
      <c r="IO1937" s="50"/>
      <c r="IP1937" s="50"/>
    </row>
    <row r="1938" s="83" customFormat="1" ht="15.75" customHeight="1" spans="1:250">
      <c r="A1938" s="89"/>
      <c r="C1938" s="87"/>
      <c r="F1938" s="88"/>
      <c r="IL1938" s="50"/>
      <c r="IM1938" s="50"/>
      <c r="IN1938" s="50"/>
      <c r="IO1938" s="50"/>
      <c r="IP1938" s="50"/>
    </row>
    <row r="1939" s="83" customFormat="1" ht="15.75" customHeight="1" spans="1:250">
      <c r="A1939" s="89"/>
      <c r="C1939" s="87"/>
      <c r="F1939" s="88"/>
      <c r="IL1939" s="50"/>
      <c r="IM1939" s="50"/>
      <c r="IN1939" s="50"/>
      <c r="IO1939" s="50"/>
      <c r="IP1939" s="50"/>
    </row>
    <row r="1940" s="83" customFormat="1" ht="15.75" customHeight="1" spans="1:250">
      <c r="A1940" s="89"/>
      <c r="C1940" s="87"/>
      <c r="F1940" s="88"/>
      <c r="IL1940" s="50"/>
      <c r="IM1940" s="50"/>
      <c r="IN1940" s="50"/>
      <c r="IO1940" s="50"/>
      <c r="IP1940" s="50"/>
    </row>
    <row r="1941" s="83" customFormat="1" ht="15.75" customHeight="1" spans="1:250">
      <c r="A1941" s="89"/>
      <c r="C1941" s="87"/>
      <c r="F1941" s="88"/>
      <c r="IL1941" s="50"/>
      <c r="IM1941" s="50"/>
      <c r="IN1941" s="50"/>
      <c r="IO1941" s="50"/>
      <c r="IP1941" s="50"/>
    </row>
    <row r="1942" s="83" customFormat="1" ht="15.75" customHeight="1" spans="1:250">
      <c r="A1942" s="89"/>
      <c r="C1942" s="87"/>
      <c r="F1942" s="88"/>
      <c r="IL1942" s="50"/>
      <c r="IM1942" s="50"/>
      <c r="IN1942" s="50"/>
      <c r="IO1942" s="50"/>
      <c r="IP1942" s="50"/>
    </row>
    <row r="1943" s="83" customFormat="1" ht="15.75" customHeight="1" spans="1:250">
      <c r="A1943" s="89"/>
      <c r="C1943" s="87"/>
      <c r="F1943" s="88"/>
      <c r="IL1943" s="50"/>
      <c r="IM1943" s="50"/>
      <c r="IN1943" s="50"/>
      <c r="IO1943" s="50"/>
      <c r="IP1943" s="50"/>
    </row>
    <row r="1944" s="83" customFormat="1" ht="15.75" customHeight="1" spans="1:250">
      <c r="A1944" s="89"/>
      <c r="C1944" s="87"/>
      <c r="F1944" s="88"/>
      <c r="IL1944" s="50"/>
      <c r="IM1944" s="50"/>
      <c r="IN1944" s="50"/>
      <c r="IO1944" s="50"/>
      <c r="IP1944" s="50"/>
    </row>
    <row r="1945" s="83" customFormat="1" ht="15.75" customHeight="1" spans="1:250">
      <c r="A1945" s="89"/>
      <c r="C1945" s="87"/>
      <c r="F1945" s="88"/>
      <c r="IL1945" s="50"/>
      <c r="IM1945" s="50"/>
      <c r="IN1945" s="50"/>
      <c r="IO1945" s="50"/>
      <c r="IP1945" s="50"/>
    </row>
    <row r="1946" s="83" customFormat="1" ht="15.75" customHeight="1" spans="1:250">
      <c r="A1946" s="89"/>
      <c r="C1946" s="87"/>
      <c r="F1946" s="88"/>
      <c r="IL1946" s="50"/>
      <c r="IM1946" s="50"/>
      <c r="IN1946" s="50"/>
      <c r="IO1946" s="50"/>
      <c r="IP1946" s="50"/>
    </row>
    <row r="1947" s="83" customFormat="1" ht="15.75" customHeight="1" spans="1:250">
      <c r="A1947" s="89"/>
      <c r="C1947" s="87"/>
      <c r="F1947" s="88"/>
      <c r="IL1947" s="50"/>
      <c r="IM1947" s="50"/>
      <c r="IN1947" s="50"/>
      <c r="IO1947" s="50"/>
      <c r="IP1947" s="50"/>
    </row>
    <row r="1948" s="83" customFormat="1" ht="15.75" customHeight="1" spans="1:250">
      <c r="A1948" s="89"/>
      <c r="C1948" s="87"/>
      <c r="F1948" s="88"/>
      <c r="IL1948" s="50"/>
      <c r="IM1948" s="50"/>
      <c r="IN1948" s="50"/>
      <c r="IO1948" s="50"/>
      <c r="IP1948" s="50"/>
    </row>
    <row r="1949" s="83" customFormat="1" ht="15.75" customHeight="1" spans="1:250">
      <c r="A1949" s="89"/>
      <c r="C1949" s="87"/>
      <c r="F1949" s="88"/>
      <c r="IL1949" s="50"/>
      <c r="IM1949" s="50"/>
      <c r="IN1949" s="50"/>
      <c r="IO1949" s="50"/>
      <c r="IP1949" s="50"/>
    </row>
    <row r="1950" s="83" customFormat="1" ht="15.75" customHeight="1" spans="1:250">
      <c r="A1950" s="89"/>
      <c r="C1950" s="87"/>
      <c r="F1950" s="88"/>
      <c r="IL1950" s="50"/>
      <c r="IM1950" s="50"/>
      <c r="IN1950" s="50"/>
      <c r="IO1950" s="50"/>
      <c r="IP1950" s="50"/>
    </row>
    <row r="1951" s="83" customFormat="1" ht="15.75" customHeight="1" spans="1:250">
      <c r="A1951" s="89"/>
      <c r="C1951" s="87"/>
      <c r="F1951" s="88"/>
      <c r="IL1951" s="50"/>
      <c r="IM1951" s="50"/>
      <c r="IN1951" s="50"/>
      <c r="IO1951" s="50"/>
      <c r="IP1951" s="50"/>
    </row>
    <row r="1952" s="83" customFormat="1" ht="15.75" customHeight="1" spans="1:250">
      <c r="A1952" s="89"/>
      <c r="C1952" s="87"/>
      <c r="F1952" s="88"/>
      <c r="IL1952" s="50"/>
      <c r="IM1952" s="50"/>
      <c r="IN1952" s="50"/>
      <c r="IO1952" s="50"/>
      <c r="IP1952" s="50"/>
    </row>
    <row r="1953" s="83" customFormat="1" ht="15.75" customHeight="1" spans="1:250">
      <c r="A1953" s="89"/>
      <c r="C1953" s="87"/>
      <c r="F1953" s="88"/>
      <c r="IL1953" s="50"/>
      <c r="IM1953" s="50"/>
      <c r="IN1953" s="50"/>
      <c r="IO1953" s="50"/>
      <c r="IP1953" s="50"/>
    </row>
    <row r="1954" s="83" customFormat="1" ht="15.75" customHeight="1" spans="1:250">
      <c r="A1954" s="89"/>
      <c r="C1954" s="87"/>
      <c r="F1954" s="88"/>
      <c r="IL1954" s="50"/>
      <c r="IM1954" s="50"/>
      <c r="IN1954" s="50"/>
      <c r="IO1954" s="50"/>
      <c r="IP1954" s="50"/>
    </row>
    <row r="1955" s="83" customFormat="1" ht="15.75" customHeight="1" spans="1:250">
      <c r="A1955" s="89"/>
      <c r="C1955" s="87"/>
      <c r="F1955" s="88"/>
      <c r="IL1955" s="50"/>
      <c r="IM1955" s="50"/>
      <c r="IN1955" s="50"/>
      <c r="IO1955" s="50"/>
      <c r="IP1955" s="50"/>
    </row>
    <row r="1956" s="83" customFormat="1" ht="15.75" customHeight="1" spans="1:250">
      <c r="A1956" s="89"/>
      <c r="C1956" s="87"/>
      <c r="F1956" s="88"/>
      <c r="IL1956" s="50"/>
      <c r="IM1956" s="50"/>
      <c r="IN1956" s="50"/>
      <c r="IO1956" s="50"/>
      <c r="IP1956" s="50"/>
    </row>
    <row r="1957" s="83" customFormat="1" ht="15.75" customHeight="1" spans="1:250">
      <c r="A1957" s="89"/>
      <c r="C1957" s="87"/>
      <c r="F1957" s="88"/>
      <c r="IL1957" s="50"/>
      <c r="IM1957" s="50"/>
      <c r="IN1957" s="50"/>
      <c r="IO1957" s="50"/>
      <c r="IP1957" s="50"/>
    </row>
    <row r="1958" s="83" customFormat="1" ht="15.75" customHeight="1" spans="1:250">
      <c r="A1958" s="89"/>
      <c r="C1958" s="87"/>
      <c r="F1958" s="88"/>
      <c r="IL1958" s="50"/>
      <c r="IM1958" s="50"/>
      <c r="IN1958" s="50"/>
      <c r="IO1958" s="50"/>
      <c r="IP1958" s="50"/>
    </row>
    <row r="1959" s="83" customFormat="1" ht="15.75" customHeight="1" spans="1:250">
      <c r="A1959" s="89"/>
      <c r="C1959" s="87"/>
      <c r="F1959" s="88"/>
      <c r="IL1959" s="50"/>
      <c r="IM1959" s="50"/>
      <c r="IN1959" s="50"/>
      <c r="IO1959" s="50"/>
      <c r="IP1959" s="50"/>
    </row>
    <row r="1960" s="83" customFormat="1" ht="15.75" customHeight="1" spans="1:250">
      <c r="A1960" s="89"/>
      <c r="C1960" s="87"/>
      <c r="F1960" s="88"/>
      <c r="IL1960" s="50"/>
      <c r="IM1960" s="50"/>
      <c r="IN1960" s="50"/>
      <c r="IO1960" s="50"/>
      <c r="IP1960" s="50"/>
    </row>
    <row r="1961" s="83" customFormat="1" ht="15.75" customHeight="1" spans="1:250">
      <c r="A1961" s="89"/>
      <c r="C1961" s="87"/>
      <c r="F1961" s="88"/>
      <c r="IL1961" s="50"/>
      <c r="IM1961" s="50"/>
      <c r="IN1961" s="50"/>
      <c r="IO1961" s="50"/>
      <c r="IP1961" s="50"/>
    </row>
    <row r="1962" s="83" customFormat="1" ht="15.75" customHeight="1" spans="1:250">
      <c r="A1962" s="89"/>
      <c r="C1962" s="87"/>
      <c r="F1962" s="88"/>
      <c r="IL1962" s="50"/>
      <c r="IM1962" s="50"/>
      <c r="IN1962" s="50"/>
      <c r="IO1962" s="50"/>
      <c r="IP1962" s="50"/>
    </row>
    <row r="1963" s="83" customFormat="1" ht="15.75" customHeight="1" spans="1:250">
      <c r="A1963" s="89"/>
      <c r="C1963" s="87"/>
      <c r="F1963" s="88"/>
      <c r="IL1963" s="50"/>
      <c r="IM1963" s="50"/>
      <c r="IN1963" s="50"/>
      <c r="IO1963" s="50"/>
      <c r="IP1963" s="50"/>
    </row>
    <row r="1964" s="83" customFormat="1" ht="15.75" customHeight="1" spans="1:250">
      <c r="A1964" s="89"/>
      <c r="C1964" s="87"/>
      <c r="F1964" s="88"/>
      <c r="IL1964" s="50"/>
      <c r="IM1964" s="50"/>
      <c r="IN1964" s="50"/>
      <c r="IO1964" s="50"/>
      <c r="IP1964" s="50"/>
    </row>
    <row r="1965" s="83" customFormat="1" ht="15.75" customHeight="1" spans="1:250">
      <c r="A1965" s="89"/>
      <c r="C1965" s="87"/>
      <c r="F1965" s="88"/>
      <c r="IL1965" s="50"/>
      <c r="IM1965" s="50"/>
      <c r="IN1965" s="50"/>
      <c r="IO1965" s="50"/>
      <c r="IP1965" s="50"/>
    </row>
    <row r="1966" s="83" customFormat="1" ht="15.75" customHeight="1" spans="1:250">
      <c r="A1966" s="89"/>
      <c r="C1966" s="87"/>
      <c r="F1966" s="88"/>
      <c r="IL1966" s="50"/>
      <c r="IM1966" s="50"/>
      <c r="IN1966" s="50"/>
      <c r="IO1966" s="50"/>
      <c r="IP1966" s="50"/>
    </row>
    <row r="1967" s="83" customFormat="1" ht="15.75" customHeight="1" spans="1:250">
      <c r="A1967" s="89"/>
      <c r="C1967" s="87"/>
      <c r="F1967" s="88"/>
      <c r="IL1967" s="50"/>
      <c r="IM1967" s="50"/>
      <c r="IN1967" s="50"/>
      <c r="IO1967" s="50"/>
      <c r="IP1967" s="50"/>
    </row>
    <row r="1968" s="83" customFormat="1" ht="15.75" customHeight="1" spans="1:250">
      <c r="A1968" s="89"/>
      <c r="C1968" s="87"/>
      <c r="F1968" s="88"/>
      <c r="IL1968" s="50"/>
      <c r="IM1968" s="50"/>
      <c r="IN1968" s="50"/>
      <c r="IO1968" s="50"/>
      <c r="IP1968" s="50"/>
    </row>
    <row r="1969" s="83" customFormat="1" ht="15.75" customHeight="1" spans="1:250">
      <c r="A1969" s="89"/>
      <c r="C1969" s="87"/>
      <c r="F1969" s="88"/>
      <c r="IL1969" s="50"/>
      <c r="IM1969" s="50"/>
      <c r="IN1969" s="50"/>
      <c r="IO1969" s="50"/>
      <c r="IP1969" s="50"/>
    </row>
    <row r="1970" s="83" customFormat="1" ht="15.75" customHeight="1" spans="1:250">
      <c r="A1970" s="89"/>
      <c r="C1970" s="87"/>
      <c r="F1970" s="88"/>
      <c r="IL1970" s="50"/>
      <c r="IM1970" s="50"/>
      <c r="IN1970" s="50"/>
      <c r="IO1970" s="50"/>
      <c r="IP1970" s="50"/>
    </row>
    <row r="1971" s="83" customFormat="1" ht="15.75" customHeight="1" spans="1:250">
      <c r="A1971" s="89"/>
      <c r="C1971" s="87"/>
      <c r="F1971" s="88"/>
      <c r="IL1971" s="50"/>
      <c r="IM1971" s="50"/>
      <c r="IN1971" s="50"/>
      <c r="IO1971" s="50"/>
      <c r="IP1971" s="50"/>
    </row>
    <row r="1972" s="83" customFormat="1" ht="15.75" customHeight="1" spans="1:250">
      <c r="A1972" s="89"/>
      <c r="C1972" s="87"/>
      <c r="F1972" s="88"/>
      <c r="IL1972" s="50"/>
      <c r="IM1972" s="50"/>
      <c r="IN1972" s="50"/>
      <c r="IO1972" s="50"/>
      <c r="IP1972" s="50"/>
    </row>
    <row r="1973" s="83" customFormat="1" ht="15.75" customHeight="1" spans="1:250">
      <c r="A1973" s="89"/>
      <c r="C1973" s="87"/>
      <c r="F1973" s="88"/>
      <c r="IL1973" s="50"/>
      <c r="IM1973" s="50"/>
      <c r="IN1973" s="50"/>
      <c r="IO1973" s="50"/>
      <c r="IP1973" s="50"/>
    </row>
    <row r="1974" s="83" customFormat="1" ht="15.75" customHeight="1" spans="1:250">
      <c r="A1974" s="89"/>
      <c r="C1974" s="87"/>
      <c r="F1974" s="88"/>
      <c r="IL1974" s="50"/>
      <c r="IM1974" s="50"/>
      <c r="IN1974" s="50"/>
      <c r="IO1974" s="50"/>
      <c r="IP1974" s="50"/>
    </row>
    <row r="1975" s="83" customFormat="1" ht="15.75" customHeight="1" spans="1:250">
      <c r="A1975" s="89"/>
      <c r="C1975" s="87"/>
      <c r="F1975" s="88"/>
      <c r="IL1975" s="50"/>
      <c r="IM1975" s="50"/>
      <c r="IN1975" s="50"/>
      <c r="IO1975" s="50"/>
      <c r="IP1975" s="50"/>
    </row>
    <row r="1976" s="83" customFormat="1" ht="15.75" customHeight="1" spans="1:250">
      <c r="A1976" s="89"/>
      <c r="C1976" s="87"/>
      <c r="F1976" s="88"/>
      <c r="IL1976" s="50"/>
      <c r="IM1976" s="50"/>
      <c r="IN1976" s="50"/>
      <c r="IO1976" s="50"/>
      <c r="IP1976" s="50"/>
    </row>
    <row r="1977" s="83" customFormat="1" ht="15.75" customHeight="1" spans="1:250">
      <c r="A1977" s="89"/>
      <c r="C1977" s="87"/>
      <c r="F1977" s="88"/>
      <c r="IL1977" s="50"/>
      <c r="IM1977" s="50"/>
      <c r="IN1977" s="50"/>
      <c r="IO1977" s="50"/>
      <c r="IP1977" s="50"/>
    </row>
    <row r="1978" s="83" customFormat="1" ht="15.75" customHeight="1" spans="1:250">
      <c r="A1978" s="89"/>
      <c r="C1978" s="87"/>
      <c r="F1978" s="88"/>
      <c r="IL1978" s="50"/>
      <c r="IM1978" s="50"/>
      <c r="IN1978" s="50"/>
      <c r="IO1978" s="50"/>
      <c r="IP1978" s="50"/>
    </row>
    <row r="1979" s="83" customFormat="1" ht="15.75" customHeight="1" spans="1:250">
      <c r="A1979" s="89"/>
      <c r="C1979" s="87"/>
      <c r="F1979" s="88"/>
      <c r="IL1979" s="50"/>
      <c r="IM1979" s="50"/>
      <c r="IN1979" s="50"/>
      <c r="IO1979" s="50"/>
      <c r="IP1979" s="50"/>
    </row>
    <row r="1980" s="83" customFormat="1" ht="15.75" customHeight="1" spans="1:250">
      <c r="A1980" s="89"/>
      <c r="C1980" s="87"/>
      <c r="F1980" s="88"/>
      <c r="IL1980" s="50"/>
      <c r="IM1980" s="50"/>
      <c r="IN1980" s="50"/>
      <c r="IO1980" s="50"/>
      <c r="IP1980" s="50"/>
    </row>
    <row r="1981" s="83" customFormat="1" ht="15.75" customHeight="1" spans="1:250">
      <c r="A1981" s="89"/>
      <c r="C1981" s="87"/>
      <c r="F1981" s="88"/>
      <c r="IL1981" s="50"/>
      <c r="IM1981" s="50"/>
      <c r="IN1981" s="50"/>
      <c r="IO1981" s="50"/>
      <c r="IP1981" s="50"/>
    </row>
    <row r="1982" s="83" customFormat="1" ht="15.75" customHeight="1" spans="1:250">
      <c r="A1982" s="89"/>
      <c r="C1982" s="87"/>
      <c r="F1982" s="88"/>
      <c r="IL1982" s="50"/>
      <c r="IM1982" s="50"/>
      <c r="IN1982" s="50"/>
      <c r="IO1982" s="50"/>
      <c r="IP1982" s="50"/>
    </row>
    <row r="1983" s="83" customFormat="1" ht="15.75" customHeight="1" spans="1:250">
      <c r="A1983" s="89"/>
      <c r="C1983" s="87"/>
      <c r="F1983" s="88"/>
      <c r="IL1983" s="50"/>
      <c r="IM1983" s="50"/>
      <c r="IN1983" s="50"/>
      <c r="IO1983" s="50"/>
      <c r="IP1983" s="50"/>
    </row>
    <row r="1984" s="83" customFormat="1" ht="15.75" customHeight="1" spans="1:250">
      <c r="A1984" s="89"/>
      <c r="C1984" s="87"/>
      <c r="F1984" s="88"/>
      <c r="IL1984" s="50"/>
      <c r="IM1984" s="50"/>
      <c r="IN1984" s="50"/>
      <c r="IO1984" s="50"/>
      <c r="IP1984" s="50"/>
    </row>
    <row r="1985" s="83" customFormat="1" ht="15.75" customHeight="1" spans="1:250">
      <c r="A1985" s="89"/>
      <c r="C1985" s="87"/>
      <c r="F1985" s="88"/>
      <c r="IL1985" s="50"/>
      <c r="IM1985" s="50"/>
      <c r="IN1985" s="50"/>
      <c r="IO1985" s="50"/>
      <c r="IP1985" s="50"/>
    </row>
    <row r="1986" s="83" customFormat="1" ht="15.75" customHeight="1" spans="1:250">
      <c r="A1986" s="89"/>
      <c r="C1986" s="87"/>
      <c r="F1986" s="88"/>
      <c r="IL1986" s="50"/>
      <c r="IM1986" s="50"/>
      <c r="IN1986" s="50"/>
      <c r="IO1986" s="50"/>
      <c r="IP1986" s="50"/>
    </row>
    <row r="1987" s="83" customFormat="1" ht="15.75" customHeight="1" spans="1:250">
      <c r="A1987" s="89"/>
      <c r="C1987" s="87"/>
      <c r="F1987" s="88"/>
      <c r="IL1987" s="50"/>
      <c r="IM1987" s="50"/>
      <c r="IN1987" s="50"/>
      <c r="IO1987" s="50"/>
      <c r="IP1987" s="50"/>
    </row>
    <row r="1988" s="83" customFormat="1" ht="15.75" customHeight="1" spans="1:250">
      <c r="A1988" s="89"/>
      <c r="C1988" s="87"/>
      <c r="F1988" s="88"/>
      <c r="IL1988" s="50"/>
      <c r="IM1988" s="50"/>
      <c r="IN1988" s="50"/>
      <c r="IO1988" s="50"/>
      <c r="IP1988" s="50"/>
    </row>
    <row r="1989" s="83" customFormat="1" ht="15.75" customHeight="1" spans="1:250">
      <c r="A1989" s="89"/>
      <c r="C1989" s="87"/>
      <c r="F1989" s="88"/>
      <c r="IL1989" s="50"/>
      <c r="IM1989" s="50"/>
      <c r="IN1989" s="50"/>
      <c r="IO1989" s="50"/>
      <c r="IP1989" s="50"/>
    </row>
    <row r="1990" s="83" customFormat="1" ht="15.75" customHeight="1" spans="1:250">
      <c r="A1990" s="89"/>
      <c r="C1990" s="87"/>
      <c r="F1990" s="88"/>
      <c r="IL1990" s="50"/>
      <c r="IM1990" s="50"/>
      <c r="IN1990" s="50"/>
      <c r="IO1990" s="50"/>
      <c r="IP1990" s="50"/>
    </row>
    <row r="1991" s="83" customFormat="1" ht="15.75" customHeight="1" spans="1:250">
      <c r="A1991" s="89"/>
      <c r="C1991" s="87"/>
      <c r="F1991" s="88"/>
      <c r="IL1991" s="50"/>
      <c r="IM1991" s="50"/>
      <c r="IN1991" s="50"/>
      <c r="IO1991" s="50"/>
      <c r="IP1991" s="50"/>
    </row>
    <row r="1992" s="83" customFormat="1" ht="15.75" customHeight="1" spans="1:250">
      <c r="A1992" s="89"/>
      <c r="C1992" s="87"/>
      <c r="F1992" s="88"/>
      <c r="IL1992" s="50"/>
      <c r="IM1992" s="50"/>
      <c r="IN1992" s="50"/>
      <c r="IO1992" s="50"/>
      <c r="IP1992" s="50"/>
    </row>
    <row r="1993" s="83" customFormat="1" ht="15.75" customHeight="1" spans="1:250">
      <c r="A1993" s="89"/>
      <c r="C1993" s="87"/>
      <c r="F1993" s="88"/>
      <c r="IL1993" s="50"/>
      <c r="IM1993" s="50"/>
      <c r="IN1993" s="50"/>
      <c r="IO1993" s="50"/>
      <c r="IP1993" s="50"/>
    </row>
    <row r="1994" s="83" customFormat="1" ht="15.75" customHeight="1" spans="1:250">
      <c r="A1994" s="89"/>
      <c r="C1994" s="87"/>
      <c r="F1994" s="88"/>
      <c r="IL1994" s="50"/>
      <c r="IM1994" s="50"/>
      <c r="IN1994" s="50"/>
      <c r="IO1994" s="50"/>
      <c r="IP1994" s="50"/>
    </row>
    <row r="1995" s="83" customFormat="1" ht="15.75" customHeight="1" spans="1:250">
      <c r="A1995" s="89"/>
      <c r="C1995" s="87"/>
      <c r="F1995" s="88"/>
      <c r="IL1995" s="50"/>
      <c r="IM1995" s="50"/>
      <c r="IN1995" s="50"/>
      <c r="IO1995" s="50"/>
      <c r="IP1995" s="50"/>
    </row>
    <row r="1996" s="83" customFormat="1" ht="15.75" customHeight="1" spans="1:250">
      <c r="A1996" s="89"/>
      <c r="C1996" s="87"/>
      <c r="F1996" s="88"/>
      <c r="IL1996" s="50"/>
      <c r="IM1996" s="50"/>
      <c r="IN1996" s="50"/>
      <c r="IO1996" s="50"/>
      <c r="IP1996" s="50"/>
    </row>
    <row r="1997" s="83" customFormat="1" ht="15.75" customHeight="1" spans="1:250">
      <c r="A1997" s="89"/>
      <c r="C1997" s="87"/>
      <c r="F1997" s="88"/>
      <c r="IL1997" s="50"/>
      <c r="IM1997" s="50"/>
      <c r="IN1997" s="50"/>
      <c r="IO1997" s="50"/>
      <c r="IP1997" s="50"/>
    </row>
    <row r="1998" s="83" customFormat="1" ht="15.75" customHeight="1" spans="1:250">
      <c r="A1998" s="89"/>
      <c r="C1998" s="87"/>
      <c r="F1998" s="88"/>
      <c r="IL1998" s="50"/>
      <c r="IM1998" s="50"/>
      <c r="IN1998" s="50"/>
      <c r="IO1998" s="50"/>
      <c r="IP1998" s="50"/>
    </row>
    <row r="1999" s="83" customFormat="1" ht="15.75" customHeight="1" spans="1:250">
      <c r="A1999" s="89"/>
      <c r="C1999" s="87"/>
      <c r="F1999" s="88"/>
      <c r="IL1999" s="50"/>
      <c r="IM1999" s="50"/>
      <c r="IN1999" s="50"/>
      <c r="IO1999" s="50"/>
      <c r="IP1999" s="50"/>
    </row>
    <row r="2000" s="83" customFormat="1" ht="15.75" customHeight="1" spans="1:250">
      <c r="A2000" s="89"/>
      <c r="C2000" s="87"/>
      <c r="F2000" s="88"/>
      <c r="IL2000" s="50"/>
      <c r="IM2000" s="50"/>
      <c r="IN2000" s="50"/>
      <c r="IO2000" s="50"/>
      <c r="IP2000" s="50"/>
    </row>
    <row r="2001" s="83" customFormat="1" ht="15.75" customHeight="1" spans="1:250">
      <c r="A2001" s="89"/>
      <c r="C2001" s="87"/>
      <c r="F2001" s="88"/>
      <c r="IL2001" s="50"/>
      <c r="IM2001" s="50"/>
      <c r="IN2001" s="50"/>
      <c r="IO2001" s="50"/>
      <c r="IP2001" s="50"/>
    </row>
    <row r="2002" s="83" customFormat="1" ht="15.75" customHeight="1" spans="1:250">
      <c r="A2002" s="89"/>
      <c r="C2002" s="87"/>
      <c r="F2002" s="88"/>
      <c r="IL2002" s="50"/>
      <c r="IM2002" s="50"/>
      <c r="IN2002" s="50"/>
      <c r="IO2002" s="50"/>
      <c r="IP2002" s="50"/>
    </row>
    <row r="2003" s="83" customFormat="1" ht="15.75" customHeight="1" spans="1:250">
      <c r="A2003" s="89"/>
      <c r="C2003" s="87"/>
      <c r="F2003" s="88"/>
      <c r="IL2003" s="50"/>
      <c r="IM2003" s="50"/>
      <c r="IN2003" s="50"/>
      <c r="IO2003" s="50"/>
      <c r="IP2003" s="50"/>
    </row>
    <row r="2004" s="83" customFormat="1" ht="15.75" customHeight="1" spans="1:250">
      <c r="A2004" s="89"/>
      <c r="C2004" s="87"/>
      <c r="F2004" s="88"/>
      <c r="IL2004" s="50"/>
      <c r="IM2004" s="50"/>
      <c r="IN2004" s="50"/>
      <c r="IO2004" s="50"/>
      <c r="IP2004" s="50"/>
    </row>
    <row r="2005" s="83" customFormat="1" ht="15.75" customHeight="1" spans="1:250">
      <c r="A2005" s="89"/>
      <c r="C2005" s="87"/>
      <c r="F2005" s="88"/>
      <c r="IL2005" s="50"/>
      <c r="IM2005" s="50"/>
      <c r="IN2005" s="50"/>
      <c r="IO2005" s="50"/>
      <c r="IP2005" s="50"/>
    </row>
    <row r="2006" s="83" customFormat="1" ht="15.75" customHeight="1" spans="1:250">
      <c r="A2006" s="89"/>
      <c r="C2006" s="87"/>
      <c r="F2006" s="88"/>
      <c r="IL2006" s="50"/>
      <c r="IM2006" s="50"/>
      <c r="IN2006" s="50"/>
      <c r="IO2006" s="50"/>
      <c r="IP2006" s="50"/>
    </row>
    <row r="2007" s="83" customFormat="1" ht="15.75" customHeight="1" spans="1:250">
      <c r="A2007" s="89"/>
      <c r="C2007" s="87"/>
      <c r="F2007" s="88"/>
      <c r="IL2007" s="50"/>
      <c r="IM2007" s="50"/>
      <c r="IN2007" s="50"/>
      <c r="IO2007" s="50"/>
      <c r="IP2007" s="50"/>
    </row>
    <row r="2008" s="83" customFormat="1" ht="15.75" customHeight="1" spans="1:250">
      <c r="A2008" s="89"/>
      <c r="C2008" s="87"/>
      <c r="F2008" s="88"/>
      <c r="IL2008" s="50"/>
      <c r="IM2008" s="50"/>
      <c r="IN2008" s="50"/>
      <c r="IO2008" s="50"/>
      <c r="IP2008" s="50"/>
    </row>
    <row r="2009" s="83" customFormat="1" ht="15.75" customHeight="1" spans="1:250">
      <c r="A2009" s="89"/>
      <c r="C2009" s="87"/>
      <c r="F2009" s="88"/>
      <c r="IL2009" s="50"/>
      <c r="IM2009" s="50"/>
      <c r="IN2009" s="50"/>
      <c r="IO2009" s="50"/>
      <c r="IP2009" s="50"/>
    </row>
    <row r="2010" s="83" customFormat="1" ht="15.75" customHeight="1" spans="1:250">
      <c r="A2010" s="89"/>
      <c r="C2010" s="87"/>
      <c r="F2010" s="88"/>
      <c r="IL2010" s="50"/>
      <c r="IM2010" s="50"/>
      <c r="IN2010" s="50"/>
      <c r="IO2010" s="50"/>
      <c r="IP2010" s="50"/>
    </row>
    <row r="2011" s="83" customFormat="1" ht="15.75" customHeight="1" spans="1:250">
      <c r="A2011" s="89"/>
      <c r="C2011" s="87"/>
      <c r="F2011" s="88"/>
      <c r="IL2011" s="50"/>
      <c r="IM2011" s="50"/>
      <c r="IN2011" s="50"/>
      <c r="IO2011" s="50"/>
      <c r="IP2011" s="50"/>
    </row>
    <row r="2012" s="83" customFormat="1" ht="15.75" customHeight="1" spans="1:250">
      <c r="A2012" s="89"/>
      <c r="C2012" s="87"/>
      <c r="F2012" s="88"/>
      <c r="IL2012" s="50"/>
      <c r="IM2012" s="50"/>
      <c r="IN2012" s="50"/>
      <c r="IO2012" s="50"/>
      <c r="IP2012" s="50"/>
    </row>
    <row r="2013" s="83" customFormat="1" ht="15.75" customHeight="1" spans="1:250">
      <c r="A2013" s="89"/>
      <c r="C2013" s="87"/>
      <c r="F2013" s="88"/>
      <c r="IL2013" s="50"/>
      <c r="IM2013" s="50"/>
      <c r="IN2013" s="50"/>
      <c r="IO2013" s="50"/>
      <c r="IP2013" s="50"/>
    </row>
    <row r="2014" s="83" customFormat="1" ht="15.75" customHeight="1" spans="1:250">
      <c r="A2014" s="89"/>
      <c r="C2014" s="87"/>
      <c r="F2014" s="88"/>
      <c r="IL2014" s="50"/>
      <c r="IM2014" s="50"/>
      <c r="IN2014" s="50"/>
      <c r="IO2014" s="50"/>
      <c r="IP2014" s="50"/>
    </row>
    <row r="2015" s="83" customFormat="1" ht="15.75" customHeight="1" spans="1:250">
      <c r="A2015" s="89"/>
      <c r="C2015" s="87"/>
      <c r="F2015" s="88"/>
      <c r="IL2015" s="50"/>
      <c r="IM2015" s="50"/>
      <c r="IN2015" s="50"/>
      <c r="IO2015" s="50"/>
      <c r="IP2015" s="50"/>
    </row>
    <row r="2016" s="83" customFormat="1" ht="15.75" customHeight="1" spans="1:250">
      <c r="A2016" s="89"/>
      <c r="C2016" s="87"/>
      <c r="F2016" s="88"/>
      <c r="IL2016" s="50"/>
      <c r="IM2016" s="50"/>
      <c r="IN2016" s="50"/>
      <c r="IO2016" s="50"/>
      <c r="IP2016" s="50"/>
    </row>
    <row r="2017" s="83" customFormat="1" ht="15.75" customHeight="1" spans="1:250">
      <c r="A2017" s="89"/>
      <c r="C2017" s="87"/>
      <c r="F2017" s="88"/>
      <c r="IL2017" s="50"/>
      <c r="IM2017" s="50"/>
      <c r="IN2017" s="50"/>
      <c r="IO2017" s="50"/>
      <c r="IP2017" s="50"/>
    </row>
    <row r="2018" s="83" customFormat="1" ht="15.75" customHeight="1" spans="1:250">
      <c r="A2018" s="89"/>
      <c r="C2018" s="87"/>
      <c r="F2018" s="88"/>
      <c r="IL2018" s="50"/>
      <c r="IM2018" s="50"/>
      <c r="IN2018" s="50"/>
      <c r="IO2018" s="50"/>
      <c r="IP2018" s="50"/>
    </row>
    <row r="2019" s="83" customFormat="1" ht="15.75" customHeight="1" spans="1:250">
      <c r="A2019" s="89"/>
      <c r="C2019" s="87"/>
      <c r="F2019" s="88"/>
      <c r="IL2019" s="50"/>
      <c r="IM2019" s="50"/>
      <c r="IN2019" s="50"/>
      <c r="IO2019" s="50"/>
      <c r="IP2019" s="50"/>
    </row>
    <row r="2020" s="83" customFormat="1" ht="15.75" customHeight="1" spans="1:250">
      <c r="A2020" s="89"/>
      <c r="C2020" s="87"/>
      <c r="F2020" s="88"/>
      <c r="IL2020" s="50"/>
      <c r="IM2020" s="50"/>
      <c r="IN2020" s="50"/>
      <c r="IO2020" s="50"/>
      <c r="IP2020" s="50"/>
    </row>
    <row r="2021" s="83" customFormat="1" ht="15.75" customHeight="1" spans="1:250">
      <c r="A2021" s="89"/>
      <c r="C2021" s="87"/>
      <c r="F2021" s="88"/>
      <c r="IL2021" s="50"/>
      <c r="IM2021" s="50"/>
      <c r="IN2021" s="50"/>
      <c r="IO2021" s="50"/>
      <c r="IP2021" s="50"/>
    </row>
    <row r="2022" s="83" customFormat="1" ht="15.75" customHeight="1" spans="1:250">
      <c r="A2022" s="89"/>
      <c r="C2022" s="87"/>
      <c r="F2022" s="88"/>
      <c r="IL2022" s="50"/>
      <c r="IM2022" s="50"/>
      <c r="IN2022" s="50"/>
      <c r="IO2022" s="50"/>
      <c r="IP2022" s="50"/>
    </row>
    <row r="2023" s="83" customFormat="1" ht="15.75" customHeight="1" spans="1:250">
      <c r="A2023" s="89"/>
      <c r="C2023" s="87"/>
      <c r="F2023" s="88"/>
      <c r="IL2023" s="50"/>
      <c r="IM2023" s="50"/>
      <c r="IN2023" s="50"/>
      <c r="IO2023" s="50"/>
      <c r="IP2023" s="50"/>
    </row>
    <row r="2024" s="83" customFormat="1" ht="15.75" customHeight="1" spans="1:250">
      <c r="A2024" s="89"/>
      <c r="C2024" s="87"/>
      <c r="F2024" s="88"/>
      <c r="IL2024" s="50"/>
      <c r="IM2024" s="50"/>
      <c r="IN2024" s="50"/>
      <c r="IO2024" s="50"/>
      <c r="IP2024" s="50"/>
    </row>
    <row r="2025" s="83" customFormat="1" ht="15.75" customHeight="1" spans="1:250">
      <c r="A2025" s="89"/>
      <c r="C2025" s="87"/>
      <c r="F2025" s="88"/>
      <c r="IL2025" s="50"/>
      <c r="IM2025" s="50"/>
      <c r="IN2025" s="50"/>
      <c r="IO2025" s="50"/>
      <c r="IP2025" s="50"/>
    </row>
    <row r="2026" s="83" customFormat="1" ht="15.75" customHeight="1" spans="1:250">
      <c r="A2026" s="89"/>
      <c r="C2026" s="87"/>
      <c r="F2026" s="88"/>
      <c r="IL2026" s="50"/>
      <c r="IM2026" s="50"/>
      <c r="IN2026" s="50"/>
      <c r="IO2026" s="50"/>
      <c r="IP2026" s="50"/>
    </row>
    <row r="2027" s="83" customFormat="1" ht="15.75" customHeight="1" spans="1:250">
      <c r="A2027" s="89"/>
      <c r="C2027" s="87"/>
      <c r="F2027" s="88"/>
      <c r="IL2027" s="50"/>
      <c r="IM2027" s="50"/>
      <c r="IN2027" s="50"/>
      <c r="IO2027" s="50"/>
      <c r="IP2027" s="50"/>
    </row>
    <row r="2028" s="83" customFormat="1" ht="15.75" customHeight="1" spans="1:250">
      <c r="A2028" s="89"/>
      <c r="C2028" s="87"/>
      <c r="F2028" s="88"/>
      <c r="IL2028" s="50"/>
      <c r="IM2028" s="50"/>
      <c r="IN2028" s="50"/>
      <c r="IO2028" s="50"/>
      <c r="IP2028" s="50"/>
    </row>
    <row r="2029" s="83" customFormat="1" ht="15.75" customHeight="1" spans="1:250">
      <c r="A2029" s="89"/>
      <c r="C2029" s="87"/>
      <c r="F2029" s="88"/>
      <c r="IL2029" s="50"/>
      <c r="IM2029" s="50"/>
      <c r="IN2029" s="50"/>
      <c r="IO2029" s="50"/>
      <c r="IP2029" s="50"/>
    </row>
    <row r="2030" s="83" customFormat="1" ht="15.75" customHeight="1" spans="1:250">
      <c r="A2030" s="89"/>
      <c r="C2030" s="87"/>
      <c r="F2030" s="88"/>
      <c r="IL2030" s="50"/>
      <c r="IM2030" s="50"/>
      <c r="IN2030" s="50"/>
      <c r="IO2030" s="50"/>
      <c r="IP2030" s="50"/>
    </row>
    <row r="2031" s="83" customFormat="1" ht="15.75" customHeight="1" spans="1:250">
      <c r="A2031" s="89"/>
      <c r="C2031" s="87"/>
      <c r="F2031" s="88"/>
      <c r="IL2031" s="50"/>
      <c r="IM2031" s="50"/>
      <c r="IN2031" s="50"/>
      <c r="IO2031" s="50"/>
      <c r="IP2031" s="50"/>
    </row>
    <row r="2032" s="83" customFormat="1" ht="15.75" customHeight="1" spans="1:250">
      <c r="A2032" s="89"/>
      <c r="C2032" s="87"/>
      <c r="F2032" s="88"/>
      <c r="IL2032" s="50"/>
      <c r="IM2032" s="50"/>
      <c r="IN2032" s="50"/>
      <c r="IO2032" s="50"/>
      <c r="IP2032" s="50"/>
    </row>
    <row r="2033" s="83" customFormat="1" ht="15.75" customHeight="1" spans="1:250">
      <c r="A2033" s="89"/>
      <c r="C2033" s="87"/>
      <c r="F2033" s="88"/>
      <c r="IL2033" s="50"/>
      <c r="IM2033" s="50"/>
      <c r="IN2033" s="50"/>
      <c r="IO2033" s="50"/>
      <c r="IP2033" s="50"/>
    </row>
    <row r="2034" s="83" customFormat="1" ht="15.75" customHeight="1" spans="1:250">
      <c r="A2034" s="89"/>
      <c r="C2034" s="87"/>
      <c r="F2034" s="88"/>
      <c r="IL2034" s="50"/>
      <c r="IM2034" s="50"/>
      <c r="IN2034" s="50"/>
      <c r="IO2034" s="50"/>
      <c r="IP2034" s="50"/>
    </row>
    <row r="2035" s="83" customFormat="1" ht="15.75" customHeight="1" spans="1:250">
      <c r="A2035" s="89"/>
      <c r="C2035" s="87"/>
      <c r="F2035" s="88"/>
      <c r="IL2035" s="50"/>
      <c r="IM2035" s="50"/>
      <c r="IN2035" s="50"/>
      <c r="IO2035" s="50"/>
      <c r="IP2035" s="50"/>
    </row>
    <row r="2036" s="83" customFormat="1" ht="15.75" customHeight="1" spans="1:250">
      <c r="A2036" s="89"/>
      <c r="C2036" s="87"/>
      <c r="F2036" s="88"/>
      <c r="IL2036" s="50"/>
      <c r="IM2036" s="50"/>
      <c r="IN2036" s="50"/>
      <c r="IO2036" s="50"/>
      <c r="IP2036" s="50"/>
    </row>
    <row r="2037" s="83" customFormat="1" ht="15.75" customHeight="1" spans="1:250">
      <c r="A2037" s="89"/>
      <c r="C2037" s="87"/>
      <c r="F2037" s="88"/>
      <c r="IL2037" s="50"/>
      <c r="IM2037" s="50"/>
      <c r="IN2037" s="50"/>
      <c r="IO2037" s="50"/>
      <c r="IP2037" s="50"/>
    </row>
    <row r="2038" s="83" customFormat="1" ht="15.75" customHeight="1" spans="1:250">
      <c r="A2038" s="89"/>
      <c r="C2038" s="87"/>
      <c r="F2038" s="88"/>
      <c r="IL2038" s="50"/>
      <c r="IM2038" s="50"/>
      <c r="IN2038" s="50"/>
      <c r="IO2038" s="50"/>
      <c r="IP2038" s="50"/>
    </row>
    <row r="2039" s="83" customFormat="1" ht="15.75" customHeight="1" spans="1:250">
      <c r="A2039" s="89"/>
      <c r="C2039" s="87"/>
      <c r="F2039" s="88"/>
      <c r="IL2039" s="50"/>
      <c r="IM2039" s="50"/>
      <c r="IN2039" s="50"/>
      <c r="IO2039" s="50"/>
      <c r="IP2039" s="50"/>
    </row>
    <row r="2040" s="83" customFormat="1" ht="15.75" customHeight="1" spans="1:250">
      <c r="A2040" s="89"/>
      <c r="C2040" s="87"/>
      <c r="F2040" s="88"/>
      <c r="IL2040" s="50"/>
      <c r="IM2040" s="50"/>
      <c r="IN2040" s="50"/>
      <c r="IO2040" s="50"/>
      <c r="IP2040" s="50"/>
    </row>
    <row r="2041" s="83" customFormat="1" ht="15.75" customHeight="1" spans="1:250">
      <c r="A2041" s="89"/>
      <c r="C2041" s="87"/>
      <c r="F2041" s="88"/>
      <c r="IL2041" s="50"/>
      <c r="IM2041" s="50"/>
      <c r="IN2041" s="50"/>
      <c r="IO2041" s="50"/>
      <c r="IP2041" s="50"/>
    </row>
    <row r="2042" s="83" customFormat="1" ht="15.75" customHeight="1" spans="1:250">
      <c r="A2042" s="89"/>
      <c r="C2042" s="87"/>
      <c r="F2042" s="88"/>
      <c r="IL2042" s="50"/>
      <c r="IM2042" s="50"/>
      <c r="IN2042" s="50"/>
      <c r="IO2042" s="50"/>
      <c r="IP2042" s="50"/>
    </row>
    <row r="2043" s="83" customFormat="1" ht="15.75" customHeight="1" spans="1:250">
      <c r="A2043" s="89"/>
      <c r="C2043" s="87"/>
      <c r="F2043" s="88"/>
      <c r="IL2043" s="50"/>
      <c r="IM2043" s="50"/>
      <c r="IN2043" s="50"/>
      <c r="IO2043" s="50"/>
      <c r="IP2043" s="50"/>
    </row>
    <row r="2044" s="83" customFormat="1" ht="15.75" customHeight="1" spans="1:250">
      <c r="A2044" s="89"/>
      <c r="C2044" s="87"/>
      <c r="F2044" s="88"/>
      <c r="IL2044" s="50"/>
      <c r="IM2044" s="50"/>
      <c r="IN2044" s="50"/>
      <c r="IO2044" s="50"/>
      <c r="IP2044" s="50"/>
    </row>
    <row r="2045" s="83" customFormat="1" ht="15.75" customHeight="1" spans="1:250">
      <c r="A2045" s="89"/>
      <c r="C2045" s="87"/>
      <c r="F2045" s="88"/>
      <c r="IL2045" s="50"/>
      <c r="IM2045" s="50"/>
      <c r="IN2045" s="50"/>
      <c r="IO2045" s="50"/>
      <c r="IP2045" s="50"/>
    </row>
    <row r="2046" s="83" customFormat="1" ht="15.75" customHeight="1" spans="1:250">
      <c r="A2046" s="89"/>
      <c r="C2046" s="87"/>
      <c r="F2046" s="88"/>
      <c r="IL2046" s="50"/>
      <c r="IM2046" s="50"/>
      <c r="IN2046" s="50"/>
      <c r="IO2046" s="50"/>
      <c r="IP2046" s="50"/>
    </row>
    <row r="2047" s="83" customFormat="1" ht="15.75" customHeight="1" spans="1:250">
      <c r="A2047" s="89"/>
      <c r="C2047" s="87"/>
      <c r="F2047" s="88"/>
      <c r="IL2047" s="50"/>
      <c r="IM2047" s="50"/>
      <c r="IN2047" s="50"/>
      <c r="IO2047" s="50"/>
      <c r="IP2047" s="50"/>
    </row>
    <row r="2048" s="83" customFormat="1" ht="15.75" customHeight="1" spans="1:250">
      <c r="A2048" s="89"/>
      <c r="C2048" s="87"/>
      <c r="F2048" s="88"/>
      <c r="IL2048" s="50"/>
      <c r="IM2048" s="50"/>
      <c r="IN2048" s="50"/>
      <c r="IO2048" s="50"/>
      <c r="IP2048" s="50"/>
    </row>
    <row r="2049" s="83" customFormat="1" ht="15.75" customHeight="1" spans="1:250">
      <c r="A2049" s="89"/>
      <c r="C2049" s="87"/>
      <c r="F2049" s="88"/>
      <c r="IL2049" s="50"/>
      <c r="IM2049" s="50"/>
      <c r="IN2049" s="50"/>
      <c r="IO2049" s="50"/>
      <c r="IP2049" s="50"/>
    </row>
    <row r="2050" s="83" customFormat="1" ht="15.75" customHeight="1" spans="1:250">
      <c r="A2050" s="89"/>
      <c r="C2050" s="87"/>
      <c r="F2050" s="88"/>
      <c r="IL2050" s="50"/>
      <c r="IM2050" s="50"/>
      <c r="IN2050" s="50"/>
      <c r="IO2050" s="50"/>
      <c r="IP2050" s="50"/>
    </row>
    <row r="2051" s="83" customFormat="1" ht="15.75" customHeight="1" spans="1:250">
      <c r="A2051" s="89"/>
      <c r="C2051" s="87"/>
      <c r="F2051" s="88"/>
      <c r="IL2051" s="50"/>
      <c r="IM2051" s="50"/>
      <c r="IN2051" s="50"/>
      <c r="IO2051" s="50"/>
      <c r="IP2051" s="50"/>
    </row>
    <row r="2052" s="83" customFormat="1" ht="15.75" customHeight="1" spans="1:250">
      <c r="A2052" s="89"/>
      <c r="C2052" s="87"/>
      <c r="F2052" s="88"/>
      <c r="IL2052" s="50"/>
      <c r="IM2052" s="50"/>
      <c r="IN2052" s="50"/>
      <c r="IO2052" s="50"/>
      <c r="IP2052" s="50"/>
    </row>
    <row r="2053" s="83" customFormat="1" ht="15.75" customHeight="1" spans="1:250">
      <c r="A2053" s="89"/>
      <c r="C2053" s="87"/>
      <c r="F2053" s="88"/>
      <c r="IL2053" s="50"/>
      <c r="IM2053" s="50"/>
      <c r="IN2053" s="50"/>
      <c r="IO2053" s="50"/>
      <c r="IP2053" s="50"/>
    </row>
    <row r="2054" s="83" customFormat="1" ht="15.75" customHeight="1" spans="1:250">
      <c r="A2054" s="89"/>
      <c r="C2054" s="87"/>
      <c r="F2054" s="88"/>
      <c r="IL2054" s="50"/>
      <c r="IM2054" s="50"/>
      <c r="IN2054" s="50"/>
      <c r="IO2054" s="50"/>
      <c r="IP2054" s="50"/>
    </row>
    <row r="2055" s="83" customFormat="1" ht="15.75" customHeight="1" spans="1:250">
      <c r="A2055" s="89"/>
      <c r="C2055" s="87"/>
      <c r="F2055" s="88"/>
      <c r="IL2055" s="50"/>
      <c r="IM2055" s="50"/>
      <c r="IN2055" s="50"/>
      <c r="IO2055" s="50"/>
      <c r="IP2055" s="50"/>
    </row>
    <row r="2056" s="83" customFormat="1" ht="15.75" customHeight="1" spans="1:250">
      <c r="A2056" s="89"/>
      <c r="C2056" s="87"/>
      <c r="F2056" s="88"/>
      <c r="IL2056" s="50"/>
      <c r="IM2056" s="50"/>
      <c r="IN2056" s="50"/>
      <c r="IO2056" s="50"/>
      <c r="IP2056" s="50"/>
    </row>
    <row r="2057" s="83" customFormat="1" ht="15.75" customHeight="1" spans="1:250">
      <c r="A2057" s="89"/>
      <c r="C2057" s="87"/>
      <c r="F2057" s="88"/>
      <c r="IL2057" s="50"/>
      <c r="IM2057" s="50"/>
      <c r="IN2057" s="50"/>
      <c r="IO2057" s="50"/>
      <c r="IP2057" s="50"/>
    </row>
    <row r="2058" s="83" customFormat="1" ht="15.75" customHeight="1" spans="1:250">
      <c r="A2058" s="89"/>
      <c r="C2058" s="87"/>
      <c r="F2058" s="88"/>
      <c r="IL2058" s="50"/>
      <c r="IM2058" s="50"/>
      <c r="IN2058" s="50"/>
      <c r="IO2058" s="50"/>
      <c r="IP2058" s="50"/>
    </row>
    <row r="2059" s="83" customFormat="1" ht="15.75" customHeight="1" spans="1:250">
      <c r="A2059" s="89"/>
      <c r="C2059" s="87"/>
      <c r="F2059" s="88"/>
      <c r="IL2059" s="50"/>
      <c r="IM2059" s="50"/>
      <c r="IN2059" s="50"/>
      <c r="IO2059" s="50"/>
      <c r="IP2059" s="50"/>
    </row>
    <row r="2060" s="83" customFormat="1" ht="15.75" customHeight="1" spans="1:250">
      <c r="A2060" s="89"/>
      <c r="C2060" s="87"/>
      <c r="F2060" s="88"/>
      <c r="IL2060" s="50"/>
      <c r="IM2060" s="50"/>
      <c r="IN2060" s="50"/>
      <c r="IO2060" s="50"/>
      <c r="IP2060" s="50"/>
    </row>
    <row r="2061" s="83" customFormat="1" ht="15.75" customHeight="1" spans="1:250">
      <c r="A2061" s="89"/>
      <c r="C2061" s="87"/>
      <c r="F2061" s="88"/>
      <c r="IL2061" s="50"/>
      <c r="IM2061" s="50"/>
      <c r="IN2061" s="50"/>
      <c r="IO2061" s="50"/>
      <c r="IP2061" s="50"/>
    </row>
    <row r="2062" s="83" customFormat="1" ht="15.75" customHeight="1" spans="1:250">
      <c r="A2062" s="89"/>
      <c r="C2062" s="87"/>
      <c r="F2062" s="88"/>
      <c r="IL2062" s="50"/>
      <c r="IM2062" s="50"/>
      <c r="IN2062" s="50"/>
      <c r="IO2062" s="50"/>
      <c r="IP2062" s="50"/>
    </row>
    <row r="2063" s="83" customFormat="1" ht="15.75" customHeight="1" spans="1:250">
      <c r="A2063" s="89"/>
      <c r="C2063" s="87"/>
      <c r="F2063" s="88"/>
      <c r="IL2063" s="50"/>
      <c r="IM2063" s="50"/>
      <c r="IN2063" s="50"/>
      <c r="IO2063" s="50"/>
      <c r="IP2063" s="50"/>
    </row>
    <row r="2064" s="83" customFormat="1" ht="15.75" customHeight="1" spans="1:250">
      <c r="A2064" s="89"/>
      <c r="C2064" s="87"/>
      <c r="F2064" s="88"/>
      <c r="IL2064" s="50"/>
      <c r="IM2064" s="50"/>
      <c r="IN2064" s="50"/>
      <c r="IO2064" s="50"/>
      <c r="IP2064" s="50"/>
    </row>
    <row r="2065" s="83" customFormat="1" ht="15.75" customHeight="1" spans="1:250">
      <c r="A2065" s="89"/>
      <c r="C2065" s="87"/>
      <c r="F2065" s="88"/>
      <c r="IL2065" s="50"/>
      <c r="IM2065" s="50"/>
      <c r="IN2065" s="50"/>
      <c r="IO2065" s="50"/>
      <c r="IP2065" s="50"/>
    </row>
    <row r="2066" s="83" customFormat="1" ht="15.75" customHeight="1" spans="1:250">
      <c r="A2066" s="89"/>
      <c r="C2066" s="87"/>
      <c r="F2066" s="88"/>
      <c r="IL2066" s="50"/>
      <c r="IM2066" s="50"/>
      <c r="IN2066" s="50"/>
      <c r="IO2066" s="50"/>
      <c r="IP2066" s="50"/>
    </row>
    <row r="2067" s="83" customFormat="1" ht="15.75" customHeight="1" spans="1:250">
      <c r="A2067" s="89"/>
      <c r="C2067" s="87"/>
      <c r="F2067" s="88"/>
      <c r="IL2067" s="50"/>
      <c r="IM2067" s="50"/>
      <c r="IN2067" s="50"/>
      <c r="IO2067" s="50"/>
      <c r="IP2067" s="50"/>
    </row>
    <row r="2068" s="83" customFormat="1" ht="15.75" customHeight="1" spans="1:250">
      <c r="A2068" s="89"/>
      <c r="C2068" s="87"/>
      <c r="F2068" s="88"/>
      <c r="IL2068" s="50"/>
      <c r="IM2068" s="50"/>
      <c r="IN2068" s="50"/>
      <c r="IO2068" s="50"/>
      <c r="IP2068" s="50"/>
    </row>
    <row r="2069" s="83" customFormat="1" ht="15.75" customHeight="1" spans="1:250">
      <c r="A2069" s="89"/>
      <c r="C2069" s="87"/>
      <c r="F2069" s="88"/>
      <c r="IL2069" s="50"/>
      <c r="IM2069" s="50"/>
      <c r="IN2069" s="50"/>
      <c r="IO2069" s="50"/>
      <c r="IP2069" s="50"/>
    </row>
    <row r="2070" s="83" customFormat="1" ht="15.75" customHeight="1" spans="1:250">
      <c r="A2070" s="89"/>
      <c r="C2070" s="87"/>
      <c r="F2070" s="88"/>
      <c r="IL2070" s="50"/>
      <c r="IM2070" s="50"/>
      <c r="IN2070" s="50"/>
      <c r="IO2070" s="50"/>
      <c r="IP2070" s="50"/>
    </row>
    <row r="2071" s="83" customFormat="1" ht="15.75" customHeight="1" spans="1:250">
      <c r="A2071" s="89"/>
      <c r="C2071" s="87"/>
      <c r="F2071" s="88"/>
      <c r="IL2071" s="50"/>
      <c r="IM2071" s="50"/>
      <c r="IN2071" s="50"/>
      <c r="IO2071" s="50"/>
      <c r="IP2071" s="50"/>
    </row>
    <row r="2072" s="83" customFormat="1" ht="15.75" customHeight="1" spans="1:250">
      <c r="A2072" s="89"/>
      <c r="C2072" s="87"/>
      <c r="F2072" s="88"/>
      <c r="IL2072" s="50"/>
      <c r="IM2072" s="50"/>
      <c r="IN2072" s="50"/>
      <c r="IO2072" s="50"/>
      <c r="IP2072" s="50"/>
    </row>
    <row r="2073" s="83" customFormat="1" ht="15.75" customHeight="1" spans="1:250">
      <c r="A2073" s="89"/>
      <c r="C2073" s="87"/>
      <c r="F2073" s="88"/>
      <c r="IL2073" s="50"/>
      <c r="IM2073" s="50"/>
      <c r="IN2073" s="50"/>
      <c r="IO2073" s="50"/>
      <c r="IP2073" s="50"/>
    </row>
    <row r="2074" s="83" customFormat="1" ht="15.75" customHeight="1" spans="1:250">
      <c r="A2074" s="89"/>
      <c r="C2074" s="87"/>
      <c r="F2074" s="88"/>
      <c r="IL2074" s="50"/>
      <c r="IM2074" s="50"/>
      <c r="IN2074" s="50"/>
      <c r="IO2074" s="50"/>
      <c r="IP2074" s="50"/>
    </row>
    <row r="2075" s="83" customFormat="1" ht="15.75" customHeight="1" spans="1:250">
      <c r="A2075" s="89"/>
      <c r="C2075" s="87"/>
      <c r="F2075" s="88"/>
      <c r="IL2075" s="50"/>
      <c r="IM2075" s="50"/>
      <c r="IN2075" s="50"/>
      <c r="IO2075" s="50"/>
      <c r="IP2075" s="50"/>
    </row>
    <row r="2076" s="83" customFormat="1" ht="15.75" customHeight="1" spans="1:250">
      <c r="A2076" s="89"/>
      <c r="C2076" s="87"/>
      <c r="F2076" s="88"/>
      <c r="IL2076" s="50"/>
      <c r="IM2076" s="50"/>
      <c r="IN2076" s="50"/>
      <c r="IO2076" s="50"/>
      <c r="IP2076" s="50"/>
    </row>
    <row r="2077" s="83" customFormat="1" ht="15.75" customHeight="1" spans="1:250">
      <c r="A2077" s="89"/>
      <c r="C2077" s="87"/>
      <c r="F2077" s="88"/>
      <c r="IL2077" s="50"/>
      <c r="IM2077" s="50"/>
      <c r="IN2077" s="50"/>
      <c r="IO2077" s="50"/>
      <c r="IP2077" s="50"/>
    </row>
    <row r="2078" s="83" customFormat="1" ht="15.75" customHeight="1" spans="1:250">
      <c r="A2078" s="89"/>
      <c r="C2078" s="87"/>
      <c r="F2078" s="88"/>
      <c r="IL2078" s="50"/>
      <c r="IM2078" s="50"/>
      <c r="IN2078" s="50"/>
      <c r="IO2078" s="50"/>
      <c r="IP2078" s="50"/>
    </row>
    <row r="2079" s="83" customFormat="1" ht="15.75" customHeight="1" spans="1:250">
      <c r="A2079" s="89"/>
      <c r="C2079" s="87"/>
      <c r="F2079" s="88"/>
      <c r="IL2079" s="50"/>
      <c r="IM2079" s="50"/>
      <c r="IN2079" s="50"/>
      <c r="IO2079" s="50"/>
      <c r="IP2079" s="50"/>
    </row>
    <row r="2080" s="83" customFormat="1" ht="15.75" customHeight="1" spans="1:250">
      <c r="A2080" s="89"/>
      <c r="C2080" s="87"/>
      <c r="F2080" s="88"/>
      <c r="IL2080" s="50"/>
      <c r="IM2080" s="50"/>
      <c r="IN2080" s="50"/>
      <c r="IO2080" s="50"/>
      <c r="IP2080" s="50"/>
    </row>
    <row r="2081" s="83" customFormat="1" ht="15.75" customHeight="1" spans="1:250">
      <c r="A2081" s="89"/>
      <c r="C2081" s="87"/>
      <c r="F2081" s="88"/>
      <c r="IL2081" s="50"/>
      <c r="IM2081" s="50"/>
      <c r="IN2081" s="50"/>
      <c r="IO2081" s="50"/>
      <c r="IP2081" s="50"/>
    </row>
    <row r="2082" s="83" customFormat="1" ht="15.75" customHeight="1" spans="1:250">
      <c r="A2082" s="89"/>
      <c r="C2082" s="87"/>
      <c r="F2082" s="88"/>
      <c r="IL2082" s="50"/>
      <c r="IM2082" s="50"/>
      <c r="IN2082" s="50"/>
      <c r="IO2082" s="50"/>
      <c r="IP2082" s="50"/>
    </row>
    <row r="2083" s="83" customFormat="1" ht="15.75" customHeight="1" spans="1:250">
      <c r="A2083" s="89"/>
      <c r="C2083" s="87"/>
      <c r="F2083" s="88"/>
      <c r="IL2083" s="50"/>
      <c r="IM2083" s="50"/>
      <c r="IN2083" s="50"/>
      <c r="IO2083" s="50"/>
      <c r="IP2083" s="50"/>
    </row>
    <row r="2084" s="83" customFormat="1" ht="15.75" customHeight="1" spans="1:250">
      <c r="A2084" s="89"/>
      <c r="C2084" s="87"/>
      <c r="F2084" s="88"/>
      <c r="IL2084" s="50"/>
      <c r="IM2084" s="50"/>
      <c r="IN2084" s="50"/>
      <c r="IO2084" s="50"/>
      <c r="IP2084" s="50"/>
    </row>
    <row r="2085" s="83" customFormat="1" ht="15.75" customHeight="1" spans="1:250">
      <c r="A2085" s="89"/>
      <c r="C2085" s="87"/>
      <c r="F2085" s="88"/>
      <c r="IL2085" s="50"/>
      <c r="IM2085" s="50"/>
      <c r="IN2085" s="50"/>
      <c r="IO2085" s="50"/>
      <c r="IP2085" s="50"/>
    </row>
    <row r="2086" s="83" customFormat="1" ht="15.75" customHeight="1" spans="1:250">
      <c r="A2086" s="89"/>
      <c r="C2086" s="87"/>
      <c r="F2086" s="88"/>
      <c r="IL2086" s="50"/>
      <c r="IM2086" s="50"/>
      <c r="IN2086" s="50"/>
      <c r="IO2086" s="50"/>
      <c r="IP2086" s="50"/>
    </row>
    <row r="2087" s="83" customFormat="1" ht="15.75" customHeight="1" spans="1:250">
      <c r="A2087" s="89"/>
      <c r="C2087" s="87"/>
      <c r="F2087" s="88"/>
      <c r="IL2087" s="50"/>
      <c r="IM2087" s="50"/>
      <c r="IN2087" s="50"/>
      <c r="IO2087" s="50"/>
      <c r="IP2087" s="50"/>
    </row>
    <row r="2088" s="83" customFormat="1" ht="15.75" customHeight="1" spans="1:250">
      <c r="A2088" s="89"/>
      <c r="C2088" s="87"/>
      <c r="F2088" s="88"/>
      <c r="IL2088" s="50"/>
      <c r="IM2088" s="50"/>
      <c r="IN2088" s="50"/>
      <c r="IO2088" s="50"/>
      <c r="IP2088" s="50"/>
    </row>
    <row r="2089" s="83" customFormat="1" ht="15.75" customHeight="1" spans="1:250">
      <c r="A2089" s="89"/>
      <c r="C2089" s="87"/>
      <c r="F2089" s="88"/>
      <c r="IL2089" s="50"/>
      <c r="IM2089" s="50"/>
      <c r="IN2089" s="50"/>
      <c r="IO2089" s="50"/>
      <c r="IP2089" s="50"/>
    </row>
    <row r="2090" s="83" customFormat="1" ht="15.75" customHeight="1" spans="1:250">
      <c r="A2090" s="89"/>
      <c r="C2090" s="87"/>
      <c r="F2090" s="88"/>
      <c r="IL2090" s="50"/>
      <c r="IM2090" s="50"/>
      <c r="IN2090" s="50"/>
      <c r="IO2090" s="50"/>
      <c r="IP2090" s="50"/>
    </row>
    <row r="2091" s="83" customFormat="1" ht="15.75" customHeight="1" spans="1:250">
      <c r="A2091" s="89"/>
      <c r="C2091" s="87"/>
      <c r="F2091" s="88"/>
      <c r="IL2091" s="50"/>
      <c r="IM2091" s="50"/>
      <c r="IN2091" s="50"/>
      <c r="IO2091" s="50"/>
      <c r="IP2091" s="50"/>
    </row>
    <row r="2092" s="83" customFormat="1" ht="15.75" customHeight="1" spans="1:250">
      <c r="A2092" s="89"/>
      <c r="C2092" s="87"/>
      <c r="F2092" s="88"/>
      <c r="IL2092" s="50"/>
      <c r="IM2092" s="50"/>
      <c r="IN2092" s="50"/>
      <c r="IO2092" s="50"/>
      <c r="IP2092" s="50"/>
    </row>
    <row r="2093" s="83" customFormat="1" ht="15.75" customHeight="1" spans="1:250">
      <c r="A2093" s="89"/>
      <c r="C2093" s="87"/>
      <c r="F2093" s="88"/>
      <c r="IL2093" s="50"/>
      <c r="IM2093" s="50"/>
      <c r="IN2093" s="50"/>
      <c r="IO2093" s="50"/>
      <c r="IP2093" s="50"/>
    </row>
    <row r="2094" s="83" customFormat="1" ht="15.75" customHeight="1" spans="1:250">
      <c r="A2094" s="89"/>
      <c r="C2094" s="87"/>
      <c r="F2094" s="88"/>
      <c r="IL2094" s="50"/>
      <c r="IM2094" s="50"/>
      <c r="IN2094" s="50"/>
      <c r="IO2094" s="50"/>
      <c r="IP2094" s="50"/>
    </row>
    <row r="2095" s="83" customFormat="1" ht="15.75" customHeight="1" spans="1:250">
      <c r="A2095" s="89"/>
      <c r="C2095" s="87"/>
      <c r="F2095" s="88"/>
      <c r="IL2095" s="50"/>
      <c r="IM2095" s="50"/>
      <c r="IN2095" s="50"/>
      <c r="IO2095" s="50"/>
      <c r="IP2095" s="50"/>
    </row>
    <row r="2096" s="83" customFormat="1" ht="15.75" customHeight="1" spans="1:250">
      <c r="A2096" s="89"/>
      <c r="C2096" s="87"/>
      <c r="F2096" s="88"/>
      <c r="IL2096" s="50"/>
      <c r="IM2096" s="50"/>
      <c r="IN2096" s="50"/>
      <c r="IO2096" s="50"/>
      <c r="IP2096" s="50"/>
    </row>
    <row r="2097" s="83" customFormat="1" ht="15.75" customHeight="1" spans="1:250">
      <c r="A2097" s="89"/>
      <c r="C2097" s="87"/>
      <c r="F2097" s="88"/>
      <c r="IL2097" s="50"/>
      <c r="IM2097" s="50"/>
      <c r="IN2097" s="50"/>
      <c r="IO2097" s="50"/>
      <c r="IP2097" s="50"/>
    </row>
    <row r="2098" s="83" customFormat="1" ht="15.75" customHeight="1" spans="1:250">
      <c r="A2098" s="89"/>
      <c r="C2098" s="87"/>
      <c r="F2098" s="88"/>
      <c r="IL2098" s="50"/>
      <c r="IM2098" s="50"/>
      <c r="IN2098" s="50"/>
      <c r="IO2098" s="50"/>
      <c r="IP2098" s="50"/>
    </row>
    <row r="2099" s="83" customFormat="1" ht="15.75" customHeight="1" spans="1:250">
      <c r="A2099" s="89"/>
      <c r="C2099" s="87"/>
      <c r="F2099" s="88"/>
      <c r="IL2099" s="50"/>
      <c r="IM2099" s="50"/>
      <c r="IN2099" s="50"/>
      <c r="IO2099" s="50"/>
      <c r="IP2099" s="50"/>
    </row>
    <row r="2100" s="83" customFormat="1" ht="15.75" customHeight="1" spans="1:250">
      <c r="A2100" s="89"/>
      <c r="C2100" s="87"/>
      <c r="F2100" s="88"/>
      <c r="IL2100" s="50"/>
      <c r="IM2100" s="50"/>
      <c r="IN2100" s="50"/>
      <c r="IO2100" s="50"/>
      <c r="IP2100" s="50"/>
    </row>
    <row r="2101" s="83" customFormat="1" ht="15.75" customHeight="1" spans="1:250">
      <c r="A2101" s="89"/>
      <c r="C2101" s="87"/>
      <c r="F2101" s="88"/>
      <c r="IL2101" s="50"/>
      <c r="IM2101" s="50"/>
      <c r="IN2101" s="50"/>
      <c r="IO2101" s="50"/>
      <c r="IP2101" s="50"/>
    </row>
    <row r="2102" s="83" customFormat="1" ht="15.75" customHeight="1" spans="1:250">
      <c r="A2102" s="89"/>
      <c r="C2102" s="87"/>
      <c r="F2102" s="88"/>
      <c r="IL2102" s="50"/>
      <c r="IM2102" s="50"/>
      <c r="IN2102" s="50"/>
      <c r="IO2102" s="50"/>
      <c r="IP2102" s="50"/>
    </row>
    <row r="2103" s="83" customFormat="1" ht="15.75" customHeight="1" spans="1:250">
      <c r="A2103" s="89"/>
      <c r="C2103" s="87"/>
      <c r="F2103" s="88"/>
      <c r="IL2103" s="50"/>
      <c r="IM2103" s="50"/>
      <c r="IN2103" s="50"/>
      <c r="IO2103" s="50"/>
      <c r="IP2103" s="50"/>
    </row>
    <row r="2104" s="83" customFormat="1" ht="15.75" customHeight="1" spans="1:250">
      <c r="A2104" s="89"/>
      <c r="C2104" s="87"/>
      <c r="F2104" s="88"/>
      <c r="IL2104" s="50"/>
      <c r="IM2104" s="50"/>
      <c r="IN2104" s="50"/>
      <c r="IO2104" s="50"/>
      <c r="IP2104" s="50"/>
    </row>
    <row r="2105" s="83" customFormat="1" ht="15.75" customHeight="1" spans="1:250">
      <c r="A2105" s="89"/>
      <c r="C2105" s="87"/>
      <c r="F2105" s="88"/>
      <c r="IL2105" s="50"/>
      <c r="IM2105" s="50"/>
      <c r="IN2105" s="50"/>
      <c r="IO2105" s="50"/>
      <c r="IP2105" s="50"/>
    </row>
    <row r="2106" s="83" customFormat="1" ht="15.75" customHeight="1" spans="1:250">
      <c r="A2106" s="89"/>
      <c r="C2106" s="87"/>
      <c r="F2106" s="88"/>
      <c r="IL2106" s="50"/>
      <c r="IM2106" s="50"/>
      <c r="IN2106" s="50"/>
      <c r="IO2106" s="50"/>
      <c r="IP2106" s="50"/>
    </row>
    <row r="2107" s="83" customFormat="1" ht="15.75" customHeight="1" spans="1:250">
      <c r="A2107" s="89"/>
      <c r="C2107" s="87"/>
      <c r="F2107" s="88"/>
      <c r="IL2107" s="50"/>
      <c r="IM2107" s="50"/>
      <c r="IN2107" s="50"/>
      <c r="IO2107" s="50"/>
      <c r="IP2107" s="50"/>
    </row>
    <row r="2108" s="83" customFormat="1" ht="15.75" customHeight="1" spans="1:250">
      <c r="A2108" s="89"/>
      <c r="C2108" s="87"/>
      <c r="F2108" s="88"/>
      <c r="IL2108" s="50"/>
      <c r="IM2108" s="50"/>
      <c r="IN2108" s="50"/>
      <c r="IO2108" s="50"/>
      <c r="IP2108" s="50"/>
    </row>
    <row r="2109" s="83" customFormat="1" ht="15.75" customHeight="1" spans="1:250">
      <c r="A2109" s="89"/>
      <c r="C2109" s="87"/>
      <c r="F2109" s="88"/>
      <c r="IL2109" s="50"/>
      <c r="IM2109" s="50"/>
      <c r="IN2109" s="50"/>
      <c r="IO2109" s="50"/>
      <c r="IP2109" s="50"/>
    </row>
    <row r="2110" s="83" customFormat="1" ht="15.75" customHeight="1" spans="1:250">
      <c r="A2110" s="89"/>
      <c r="C2110" s="87"/>
      <c r="F2110" s="88"/>
      <c r="IL2110" s="50"/>
      <c r="IM2110" s="50"/>
      <c r="IN2110" s="50"/>
      <c r="IO2110" s="50"/>
      <c r="IP2110" s="50"/>
    </row>
    <row r="2111" s="83" customFormat="1" ht="15.75" customHeight="1" spans="1:250">
      <c r="A2111" s="89"/>
      <c r="C2111" s="87"/>
      <c r="F2111" s="88"/>
      <c r="IL2111" s="50"/>
      <c r="IM2111" s="50"/>
      <c r="IN2111" s="50"/>
      <c r="IO2111" s="50"/>
      <c r="IP2111" s="50"/>
    </row>
    <row r="2112" s="83" customFormat="1" ht="15.75" customHeight="1" spans="1:250">
      <c r="A2112" s="89"/>
      <c r="C2112" s="87"/>
      <c r="F2112" s="88"/>
      <c r="IL2112" s="50"/>
      <c r="IM2112" s="50"/>
      <c r="IN2112" s="50"/>
      <c r="IO2112" s="50"/>
      <c r="IP2112" s="50"/>
    </row>
    <row r="2113" s="83" customFormat="1" ht="15.75" customHeight="1" spans="1:250">
      <c r="A2113" s="89"/>
      <c r="C2113" s="87"/>
      <c r="F2113" s="88"/>
      <c r="IL2113" s="50"/>
      <c r="IM2113" s="50"/>
      <c r="IN2113" s="50"/>
      <c r="IO2113" s="50"/>
      <c r="IP2113" s="50"/>
    </row>
    <row r="2114" s="83" customFormat="1" ht="15.75" customHeight="1" spans="1:250">
      <c r="A2114" s="89"/>
      <c r="C2114" s="87"/>
      <c r="F2114" s="88"/>
      <c r="IL2114" s="50"/>
      <c r="IM2114" s="50"/>
      <c r="IN2114" s="50"/>
      <c r="IO2114" s="50"/>
      <c r="IP2114" s="50"/>
    </row>
    <row r="2115" s="83" customFormat="1" ht="15.75" customHeight="1" spans="1:250">
      <c r="A2115" s="89"/>
      <c r="C2115" s="87"/>
      <c r="F2115" s="88"/>
      <c r="IL2115" s="50"/>
      <c r="IM2115" s="50"/>
      <c r="IN2115" s="50"/>
      <c r="IO2115" s="50"/>
      <c r="IP2115" s="50"/>
    </row>
    <row r="2116" s="83" customFormat="1" ht="15.75" customHeight="1" spans="1:250">
      <c r="A2116" s="89"/>
      <c r="C2116" s="87"/>
      <c r="F2116" s="88"/>
      <c r="IL2116" s="50"/>
      <c r="IM2116" s="50"/>
      <c r="IN2116" s="50"/>
      <c r="IO2116" s="50"/>
      <c r="IP2116" s="50"/>
    </row>
    <row r="2117" s="83" customFormat="1" ht="15.75" customHeight="1" spans="1:250">
      <c r="A2117" s="89"/>
      <c r="C2117" s="87"/>
      <c r="F2117" s="88"/>
      <c r="IL2117" s="50"/>
      <c r="IM2117" s="50"/>
      <c r="IN2117" s="50"/>
      <c r="IO2117" s="50"/>
      <c r="IP2117" s="50"/>
    </row>
    <row r="2118" s="83" customFormat="1" ht="15.75" customHeight="1" spans="1:250">
      <c r="A2118" s="89"/>
      <c r="C2118" s="87"/>
      <c r="F2118" s="88"/>
      <c r="IL2118" s="50"/>
      <c r="IM2118" s="50"/>
      <c r="IN2118" s="50"/>
      <c r="IO2118" s="50"/>
      <c r="IP2118" s="50"/>
    </row>
    <row r="2119" s="83" customFormat="1" ht="15.75" customHeight="1" spans="1:250">
      <c r="A2119" s="89"/>
      <c r="C2119" s="87"/>
      <c r="F2119" s="88"/>
      <c r="IL2119" s="50"/>
      <c r="IM2119" s="50"/>
      <c r="IN2119" s="50"/>
      <c r="IO2119" s="50"/>
      <c r="IP2119" s="50"/>
    </row>
    <row r="2120" s="83" customFormat="1" ht="15.75" customHeight="1" spans="1:250">
      <c r="A2120" s="89"/>
      <c r="C2120" s="87"/>
      <c r="F2120" s="88"/>
      <c r="IL2120" s="50"/>
      <c r="IM2120" s="50"/>
      <c r="IN2120" s="50"/>
      <c r="IO2120" s="50"/>
      <c r="IP2120" s="50"/>
    </row>
    <row r="2121" s="83" customFormat="1" ht="15.75" customHeight="1" spans="1:250">
      <c r="A2121" s="89"/>
      <c r="C2121" s="87"/>
      <c r="F2121" s="88"/>
      <c r="IL2121" s="50"/>
      <c r="IM2121" s="50"/>
      <c r="IN2121" s="50"/>
      <c r="IO2121" s="50"/>
      <c r="IP2121" s="50"/>
    </row>
    <row r="2122" s="83" customFormat="1" ht="15.75" customHeight="1" spans="1:250">
      <c r="A2122" s="89"/>
      <c r="C2122" s="87"/>
      <c r="F2122" s="88"/>
      <c r="IL2122" s="50"/>
      <c r="IM2122" s="50"/>
      <c r="IN2122" s="50"/>
      <c r="IO2122" s="50"/>
      <c r="IP2122" s="50"/>
    </row>
    <row r="2123" s="83" customFormat="1" ht="15.75" customHeight="1" spans="1:250">
      <c r="A2123" s="89"/>
      <c r="C2123" s="87"/>
      <c r="F2123" s="88"/>
      <c r="IL2123" s="50"/>
      <c r="IM2123" s="50"/>
      <c r="IN2123" s="50"/>
      <c r="IO2123" s="50"/>
      <c r="IP2123" s="50"/>
    </row>
    <row r="2124" s="83" customFormat="1" ht="15.75" customHeight="1" spans="1:250">
      <c r="A2124" s="89"/>
      <c r="C2124" s="87"/>
      <c r="F2124" s="88"/>
      <c r="IL2124" s="50"/>
      <c r="IM2124" s="50"/>
      <c r="IN2124" s="50"/>
      <c r="IO2124" s="50"/>
      <c r="IP2124" s="50"/>
    </row>
    <row r="2125" s="83" customFormat="1" ht="15.75" customHeight="1" spans="1:250">
      <c r="A2125" s="89"/>
      <c r="C2125" s="87"/>
      <c r="F2125" s="88"/>
      <c r="IL2125" s="50"/>
      <c r="IM2125" s="50"/>
      <c r="IN2125" s="50"/>
      <c r="IO2125" s="50"/>
      <c r="IP2125" s="50"/>
    </row>
    <row r="2126" s="83" customFormat="1" ht="15.75" customHeight="1" spans="1:250">
      <c r="A2126" s="89"/>
      <c r="C2126" s="87"/>
      <c r="F2126" s="88"/>
      <c r="IL2126" s="50"/>
      <c r="IM2126" s="50"/>
      <c r="IN2126" s="50"/>
      <c r="IO2126" s="50"/>
      <c r="IP2126" s="50"/>
    </row>
    <row r="2127" s="83" customFormat="1" ht="15.75" customHeight="1" spans="1:250">
      <c r="A2127" s="89"/>
      <c r="C2127" s="87"/>
      <c r="F2127" s="88"/>
      <c r="IL2127" s="50"/>
      <c r="IM2127" s="50"/>
      <c r="IN2127" s="50"/>
      <c r="IO2127" s="50"/>
      <c r="IP2127" s="50"/>
    </row>
    <row r="2128" s="83" customFormat="1" ht="15.75" customHeight="1" spans="1:250">
      <c r="A2128" s="89"/>
      <c r="C2128" s="87"/>
      <c r="F2128" s="88"/>
      <c r="IL2128" s="50"/>
      <c r="IM2128" s="50"/>
      <c r="IN2128" s="50"/>
      <c r="IO2128" s="50"/>
      <c r="IP2128" s="50"/>
    </row>
    <row r="2129" s="83" customFormat="1" ht="15.75" customHeight="1" spans="1:250">
      <c r="A2129" s="89"/>
      <c r="C2129" s="87"/>
      <c r="F2129" s="88"/>
      <c r="IL2129" s="50"/>
      <c r="IM2129" s="50"/>
      <c r="IN2129" s="50"/>
      <c r="IO2129" s="50"/>
      <c r="IP2129" s="50"/>
    </row>
    <row r="2130" s="83" customFormat="1" ht="15.75" customHeight="1" spans="1:250">
      <c r="A2130" s="89"/>
      <c r="C2130" s="87"/>
      <c r="F2130" s="88"/>
      <c r="IL2130" s="50"/>
      <c r="IM2130" s="50"/>
      <c r="IN2130" s="50"/>
      <c r="IO2130" s="50"/>
      <c r="IP2130" s="50"/>
    </row>
    <row r="2131" s="83" customFormat="1" ht="15.75" customHeight="1" spans="1:250">
      <c r="A2131" s="89"/>
      <c r="C2131" s="87"/>
      <c r="F2131" s="88"/>
      <c r="IL2131" s="50"/>
      <c r="IM2131" s="50"/>
      <c r="IN2131" s="50"/>
      <c r="IO2131" s="50"/>
      <c r="IP2131" s="50"/>
    </row>
    <row r="2132" s="83" customFormat="1" ht="15.75" customHeight="1" spans="1:250">
      <c r="A2132" s="89"/>
      <c r="C2132" s="87"/>
      <c r="F2132" s="88"/>
      <c r="IL2132" s="50"/>
      <c r="IM2132" s="50"/>
      <c r="IN2132" s="50"/>
      <c r="IO2132" s="50"/>
      <c r="IP2132" s="50"/>
    </row>
    <row r="2133" s="83" customFormat="1" ht="15.75" customHeight="1" spans="1:250">
      <c r="A2133" s="89"/>
      <c r="C2133" s="87"/>
      <c r="F2133" s="88"/>
      <c r="IL2133" s="50"/>
      <c r="IM2133" s="50"/>
      <c r="IN2133" s="50"/>
      <c r="IO2133" s="50"/>
      <c r="IP2133" s="50"/>
    </row>
    <row r="2134" s="83" customFormat="1" ht="15.75" customHeight="1" spans="1:250">
      <c r="A2134" s="89"/>
      <c r="C2134" s="87"/>
      <c r="F2134" s="88"/>
      <c r="IL2134" s="50"/>
      <c r="IM2134" s="50"/>
      <c r="IN2134" s="50"/>
      <c r="IO2134" s="50"/>
      <c r="IP2134" s="50"/>
    </row>
    <row r="2135" s="83" customFormat="1" ht="15.75" customHeight="1" spans="1:250">
      <c r="A2135" s="89"/>
      <c r="C2135" s="87"/>
      <c r="F2135" s="88"/>
      <c r="IL2135" s="50"/>
      <c r="IM2135" s="50"/>
      <c r="IN2135" s="50"/>
      <c r="IO2135" s="50"/>
      <c r="IP2135" s="50"/>
    </row>
    <row r="2136" s="83" customFormat="1" ht="15.75" customHeight="1" spans="1:250">
      <c r="A2136" s="89"/>
      <c r="C2136" s="87"/>
      <c r="F2136" s="88"/>
      <c r="IL2136" s="50"/>
      <c r="IM2136" s="50"/>
      <c r="IN2136" s="50"/>
      <c r="IO2136" s="50"/>
      <c r="IP2136" s="50"/>
    </row>
    <row r="2137" s="83" customFormat="1" ht="15.75" customHeight="1" spans="1:250">
      <c r="A2137" s="89"/>
      <c r="C2137" s="87"/>
      <c r="F2137" s="88"/>
      <c r="IL2137" s="50"/>
      <c r="IM2137" s="50"/>
      <c r="IN2137" s="50"/>
      <c r="IO2137" s="50"/>
      <c r="IP2137" s="50"/>
    </row>
    <row r="2138" s="83" customFormat="1" ht="15.75" customHeight="1" spans="1:250">
      <c r="A2138" s="89"/>
      <c r="C2138" s="87"/>
      <c r="F2138" s="88"/>
      <c r="IL2138" s="50"/>
      <c r="IM2138" s="50"/>
      <c r="IN2138" s="50"/>
      <c r="IO2138" s="50"/>
      <c r="IP2138" s="50"/>
    </row>
    <row r="2139" s="83" customFormat="1" ht="15.75" customHeight="1" spans="1:250">
      <c r="A2139" s="89"/>
      <c r="C2139" s="87"/>
      <c r="F2139" s="88"/>
      <c r="IL2139" s="50"/>
      <c r="IM2139" s="50"/>
      <c r="IN2139" s="50"/>
      <c r="IO2139" s="50"/>
      <c r="IP2139" s="50"/>
    </row>
    <row r="2140" s="83" customFormat="1" ht="15.75" customHeight="1" spans="1:250">
      <c r="A2140" s="89"/>
      <c r="C2140" s="87"/>
      <c r="F2140" s="88"/>
      <c r="IL2140" s="50"/>
      <c r="IM2140" s="50"/>
      <c r="IN2140" s="50"/>
      <c r="IO2140" s="50"/>
      <c r="IP2140" s="50"/>
    </row>
    <row r="2141" s="83" customFormat="1" ht="15.75" customHeight="1" spans="1:250">
      <c r="A2141" s="89"/>
      <c r="C2141" s="87"/>
      <c r="F2141" s="88"/>
      <c r="IL2141" s="50"/>
      <c r="IM2141" s="50"/>
      <c r="IN2141" s="50"/>
      <c r="IO2141" s="50"/>
      <c r="IP2141" s="50"/>
    </row>
    <row r="2142" s="83" customFormat="1" ht="15.75" customHeight="1" spans="1:250">
      <c r="A2142" s="89"/>
      <c r="C2142" s="87"/>
      <c r="F2142" s="88"/>
      <c r="IL2142" s="50"/>
      <c r="IM2142" s="50"/>
      <c r="IN2142" s="50"/>
      <c r="IO2142" s="50"/>
      <c r="IP2142" s="50"/>
    </row>
    <row r="2143" s="83" customFormat="1" ht="15.75" customHeight="1" spans="1:250">
      <c r="A2143" s="89"/>
      <c r="C2143" s="87"/>
      <c r="F2143" s="88"/>
      <c r="IL2143" s="50"/>
      <c r="IM2143" s="50"/>
      <c r="IN2143" s="50"/>
      <c r="IO2143" s="50"/>
      <c r="IP2143" s="50"/>
    </row>
    <row r="2144" s="83" customFormat="1" ht="15.75" customHeight="1" spans="1:250">
      <c r="A2144" s="89"/>
      <c r="C2144" s="87"/>
      <c r="F2144" s="88"/>
      <c r="IL2144" s="50"/>
      <c r="IM2144" s="50"/>
      <c r="IN2144" s="50"/>
      <c r="IO2144" s="50"/>
      <c r="IP2144" s="50"/>
    </row>
    <row r="2145" s="83" customFormat="1" ht="15.75" customHeight="1" spans="1:250">
      <c r="A2145" s="89"/>
      <c r="C2145" s="87"/>
      <c r="F2145" s="88"/>
      <c r="IL2145" s="50"/>
      <c r="IM2145" s="50"/>
      <c r="IN2145" s="50"/>
      <c r="IO2145" s="50"/>
      <c r="IP2145" s="50"/>
    </row>
    <row r="2146" s="83" customFormat="1" ht="15.75" customHeight="1" spans="1:250">
      <c r="A2146" s="89"/>
      <c r="C2146" s="87"/>
      <c r="F2146" s="88"/>
      <c r="IL2146" s="50"/>
      <c r="IM2146" s="50"/>
      <c r="IN2146" s="50"/>
      <c r="IO2146" s="50"/>
      <c r="IP2146" s="50"/>
    </row>
    <row r="2147" s="83" customFormat="1" ht="15.75" customHeight="1" spans="1:250">
      <c r="A2147" s="89"/>
      <c r="C2147" s="87"/>
      <c r="F2147" s="88"/>
      <c r="IL2147" s="50"/>
      <c r="IM2147" s="50"/>
      <c r="IN2147" s="50"/>
      <c r="IO2147" s="50"/>
      <c r="IP2147" s="50"/>
    </row>
    <row r="2148" s="83" customFormat="1" ht="15.75" customHeight="1" spans="1:250">
      <c r="A2148" s="89"/>
      <c r="C2148" s="87"/>
      <c r="F2148" s="88"/>
      <c r="IL2148" s="50"/>
      <c r="IM2148" s="50"/>
      <c r="IN2148" s="50"/>
      <c r="IO2148" s="50"/>
      <c r="IP2148" s="50"/>
    </row>
    <row r="2149" s="83" customFormat="1" ht="15.75" customHeight="1" spans="1:250">
      <c r="A2149" s="89"/>
      <c r="C2149" s="87"/>
      <c r="F2149" s="88"/>
      <c r="IL2149" s="50"/>
      <c r="IM2149" s="50"/>
      <c r="IN2149" s="50"/>
      <c r="IO2149" s="50"/>
      <c r="IP2149" s="50"/>
    </row>
    <row r="2150" s="83" customFormat="1" ht="15.75" customHeight="1" spans="1:250">
      <c r="A2150" s="89"/>
      <c r="C2150" s="87"/>
      <c r="F2150" s="88"/>
      <c r="IL2150" s="50"/>
      <c r="IM2150" s="50"/>
      <c r="IN2150" s="50"/>
      <c r="IO2150" s="50"/>
      <c r="IP2150" s="50"/>
    </row>
    <row r="2151" s="83" customFormat="1" ht="15.75" customHeight="1" spans="1:250">
      <c r="A2151" s="89"/>
      <c r="C2151" s="87"/>
      <c r="F2151" s="88"/>
      <c r="IL2151" s="50"/>
      <c r="IM2151" s="50"/>
      <c r="IN2151" s="50"/>
      <c r="IO2151" s="50"/>
      <c r="IP2151" s="50"/>
    </row>
    <row r="2152" s="83" customFormat="1" ht="15.75" customHeight="1" spans="1:250">
      <c r="A2152" s="89"/>
      <c r="C2152" s="87"/>
      <c r="F2152" s="88"/>
      <c r="IL2152" s="50"/>
      <c r="IM2152" s="50"/>
      <c r="IN2152" s="50"/>
      <c r="IO2152" s="50"/>
      <c r="IP2152" s="50"/>
    </row>
    <row r="2153" s="83" customFormat="1" ht="15.75" customHeight="1" spans="1:250">
      <c r="A2153" s="89"/>
      <c r="C2153" s="87"/>
      <c r="F2153" s="88"/>
      <c r="IL2153" s="50"/>
      <c r="IM2153" s="50"/>
      <c r="IN2153" s="50"/>
      <c r="IO2153" s="50"/>
      <c r="IP2153" s="50"/>
    </row>
    <row r="2154" s="83" customFormat="1" ht="15.75" customHeight="1" spans="1:250">
      <c r="A2154" s="89"/>
      <c r="C2154" s="87"/>
      <c r="F2154" s="88"/>
      <c r="IL2154" s="50"/>
      <c r="IM2154" s="50"/>
      <c r="IN2154" s="50"/>
      <c r="IO2154" s="50"/>
      <c r="IP2154" s="50"/>
    </row>
    <row r="2155" s="83" customFormat="1" ht="15.75" customHeight="1" spans="1:250">
      <c r="A2155" s="89"/>
      <c r="C2155" s="87"/>
      <c r="F2155" s="88"/>
      <c r="IL2155" s="50"/>
      <c r="IM2155" s="50"/>
      <c r="IN2155" s="50"/>
      <c r="IO2155" s="50"/>
      <c r="IP2155" s="50"/>
    </row>
    <row r="2156" s="83" customFormat="1" ht="15.75" customHeight="1" spans="1:250">
      <c r="A2156" s="89"/>
      <c r="C2156" s="87"/>
      <c r="F2156" s="88"/>
      <c r="IL2156" s="50"/>
      <c r="IM2156" s="50"/>
      <c r="IN2156" s="50"/>
      <c r="IO2156" s="50"/>
      <c r="IP2156" s="50"/>
    </row>
    <row r="2157" s="83" customFormat="1" ht="15.75" customHeight="1" spans="1:250">
      <c r="A2157" s="89"/>
      <c r="C2157" s="87"/>
      <c r="F2157" s="88"/>
      <c r="IL2157" s="50"/>
      <c r="IM2157" s="50"/>
      <c r="IN2157" s="50"/>
      <c r="IO2157" s="50"/>
      <c r="IP2157" s="50"/>
    </row>
    <row r="2158" s="83" customFormat="1" ht="15.75" customHeight="1" spans="1:250">
      <c r="A2158" s="89"/>
      <c r="C2158" s="87"/>
      <c r="F2158" s="88"/>
      <c r="IL2158" s="50"/>
      <c r="IM2158" s="50"/>
      <c r="IN2158" s="50"/>
      <c r="IO2158" s="50"/>
      <c r="IP2158" s="50"/>
    </row>
    <row r="2159" s="83" customFormat="1" ht="15.75" customHeight="1" spans="1:250">
      <c r="A2159" s="89"/>
      <c r="C2159" s="87"/>
      <c r="F2159" s="88"/>
      <c r="IL2159" s="50"/>
      <c r="IM2159" s="50"/>
      <c r="IN2159" s="50"/>
      <c r="IO2159" s="50"/>
      <c r="IP2159" s="50"/>
    </row>
    <row r="2160" s="83" customFormat="1" ht="15.75" customHeight="1" spans="1:250">
      <c r="A2160" s="89"/>
      <c r="C2160" s="87"/>
      <c r="F2160" s="88"/>
      <c r="IL2160" s="50"/>
      <c r="IM2160" s="50"/>
      <c r="IN2160" s="50"/>
      <c r="IO2160" s="50"/>
      <c r="IP2160" s="50"/>
    </row>
    <row r="2161" s="83" customFormat="1" ht="15.75" customHeight="1" spans="1:250">
      <c r="A2161" s="89"/>
      <c r="C2161" s="87"/>
      <c r="F2161" s="88"/>
      <c r="IL2161" s="50"/>
      <c r="IM2161" s="50"/>
      <c r="IN2161" s="50"/>
      <c r="IO2161" s="50"/>
      <c r="IP2161" s="50"/>
    </row>
    <row r="2162" s="83" customFormat="1" ht="15.75" customHeight="1" spans="1:250">
      <c r="A2162" s="89"/>
      <c r="C2162" s="87"/>
      <c r="F2162" s="88"/>
      <c r="IL2162" s="50"/>
      <c r="IM2162" s="50"/>
      <c r="IN2162" s="50"/>
      <c r="IO2162" s="50"/>
      <c r="IP2162" s="50"/>
    </row>
    <row r="2163" s="83" customFormat="1" ht="15.75" customHeight="1" spans="1:250">
      <c r="A2163" s="89"/>
      <c r="C2163" s="87"/>
      <c r="F2163" s="88"/>
      <c r="IL2163" s="50"/>
      <c r="IM2163" s="50"/>
      <c r="IN2163" s="50"/>
      <c r="IO2163" s="50"/>
      <c r="IP2163" s="50"/>
    </row>
    <row r="2164" s="83" customFormat="1" ht="15.75" customHeight="1" spans="1:250">
      <c r="A2164" s="89"/>
      <c r="C2164" s="87"/>
      <c r="F2164" s="88"/>
      <c r="IL2164" s="50"/>
      <c r="IM2164" s="50"/>
      <c r="IN2164" s="50"/>
      <c r="IO2164" s="50"/>
      <c r="IP2164" s="50"/>
    </row>
    <row r="2165" s="83" customFormat="1" ht="15.75" customHeight="1" spans="1:250">
      <c r="A2165" s="89"/>
      <c r="C2165" s="87"/>
      <c r="F2165" s="88"/>
      <c r="IL2165" s="50"/>
      <c r="IM2165" s="50"/>
      <c r="IN2165" s="50"/>
      <c r="IO2165" s="50"/>
      <c r="IP2165" s="50"/>
    </row>
    <row r="2166" s="83" customFormat="1" ht="15.75" customHeight="1" spans="1:250">
      <c r="A2166" s="89"/>
      <c r="C2166" s="87"/>
      <c r="F2166" s="88"/>
      <c r="IL2166" s="50"/>
      <c r="IM2166" s="50"/>
      <c r="IN2166" s="50"/>
      <c r="IO2166" s="50"/>
      <c r="IP2166" s="50"/>
    </row>
    <row r="2167" s="83" customFormat="1" ht="15.75" customHeight="1" spans="1:250">
      <c r="A2167" s="89"/>
      <c r="C2167" s="87"/>
      <c r="F2167" s="88"/>
      <c r="IL2167" s="50"/>
      <c r="IM2167" s="50"/>
      <c r="IN2167" s="50"/>
      <c r="IO2167" s="50"/>
      <c r="IP2167" s="50"/>
    </row>
    <row r="2168" s="83" customFormat="1" ht="15.75" customHeight="1" spans="1:250">
      <c r="A2168" s="89"/>
      <c r="C2168" s="87"/>
      <c r="F2168" s="88"/>
      <c r="IL2168" s="50"/>
      <c r="IM2168" s="50"/>
      <c r="IN2168" s="50"/>
      <c r="IO2168" s="50"/>
      <c r="IP2168" s="50"/>
    </row>
    <row r="2169" s="83" customFormat="1" ht="15.75" customHeight="1" spans="1:250">
      <c r="A2169" s="89"/>
      <c r="C2169" s="87"/>
      <c r="F2169" s="88"/>
      <c r="IL2169" s="50"/>
      <c r="IM2169" s="50"/>
      <c r="IN2169" s="50"/>
      <c r="IO2169" s="50"/>
      <c r="IP2169" s="50"/>
    </row>
    <row r="2170" s="83" customFormat="1" ht="15.75" customHeight="1" spans="1:250">
      <c r="A2170" s="89"/>
      <c r="C2170" s="87"/>
      <c r="F2170" s="88"/>
      <c r="IL2170" s="50"/>
      <c r="IM2170" s="50"/>
      <c r="IN2170" s="50"/>
      <c r="IO2170" s="50"/>
      <c r="IP2170" s="50"/>
    </row>
    <row r="2171" s="83" customFormat="1" ht="15.75" customHeight="1" spans="1:250">
      <c r="A2171" s="89"/>
      <c r="C2171" s="87"/>
      <c r="F2171" s="88"/>
      <c r="IL2171" s="50"/>
      <c r="IM2171" s="50"/>
      <c r="IN2171" s="50"/>
      <c r="IO2171" s="50"/>
      <c r="IP2171" s="50"/>
    </row>
    <row r="2172" s="83" customFormat="1" ht="15.75" customHeight="1" spans="1:250">
      <c r="A2172" s="89"/>
      <c r="C2172" s="87"/>
      <c r="F2172" s="88"/>
      <c r="IL2172" s="50"/>
      <c r="IM2172" s="50"/>
      <c r="IN2172" s="50"/>
      <c r="IO2172" s="50"/>
      <c r="IP2172" s="50"/>
    </row>
    <row r="2173" s="83" customFormat="1" ht="15.75" customHeight="1" spans="1:250">
      <c r="A2173" s="89"/>
      <c r="C2173" s="87"/>
      <c r="F2173" s="88"/>
      <c r="IL2173" s="50"/>
      <c r="IM2173" s="50"/>
      <c r="IN2173" s="50"/>
      <c r="IO2173" s="50"/>
      <c r="IP2173" s="50"/>
    </row>
    <row r="2174" s="83" customFormat="1" ht="15.75" customHeight="1" spans="1:250">
      <c r="A2174" s="89"/>
      <c r="C2174" s="87"/>
      <c r="F2174" s="88"/>
      <c r="IL2174" s="50"/>
      <c r="IM2174" s="50"/>
      <c r="IN2174" s="50"/>
      <c r="IO2174" s="50"/>
      <c r="IP2174" s="50"/>
    </row>
    <row r="2175" s="83" customFormat="1" ht="15.75" customHeight="1" spans="1:250">
      <c r="A2175" s="89"/>
      <c r="C2175" s="87"/>
      <c r="F2175" s="88"/>
      <c r="IL2175" s="50"/>
      <c r="IM2175" s="50"/>
      <c r="IN2175" s="50"/>
      <c r="IO2175" s="50"/>
      <c r="IP2175" s="50"/>
    </row>
    <row r="2176" s="83" customFormat="1" ht="15.75" customHeight="1" spans="1:250">
      <c r="A2176" s="89"/>
      <c r="C2176" s="87"/>
      <c r="F2176" s="88"/>
      <c r="IL2176" s="50"/>
      <c r="IM2176" s="50"/>
      <c r="IN2176" s="50"/>
      <c r="IO2176" s="50"/>
      <c r="IP2176" s="50"/>
    </row>
    <row r="2177" s="83" customFormat="1" ht="15.75" customHeight="1" spans="1:250">
      <c r="A2177" s="89"/>
      <c r="C2177" s="87"/>
      <c r="F2177" s="88"/>
      <c r="IL2177" s="50"/>
      <c r="IM2177" s="50"/>
      <c r="IN2177" s="50"/>
      <c r="IO2177" s="50"/>
      <c r="IP2177" s="50"/>
    </row>
    <row r="2178" s="83" customFormat="1" ht="15.75" customHeight="1" spans="1:250">
      <c r="A2178" s="89"/>
      <c r="C2178" s="87"/>
      <c r="F2178" s="88"/>
      <c r="IL2178" s="50"/>
      <c r="IM2178" s="50"/>
      <c r="IN2178" s="50"/>
      <c r="IO2178" s="50"/>
      <c r="IP2178" s="50"/>
    </row>
    <row r="2179" s="83" customFormat="1" ht="15.75" customHeight="1" spans="1:250">
      <c r="A2179" s="89"/>
      <c r="C2179" s="87"/>
      <c r="F2179" s="88"/>
      <c r="IL2179" s="50"/>
      <c r="IM2179" s="50"/>
      <c r="IN2179" s="50"/>
      <c r="IO2179" s="50"/>
      <c r="IP2179" s="50"/>
    </row>
    <row r="2180" s="83" customFormat="1" ht="15.75" customHeight="1" spans="1:250">
      <c r="A2180" s="89"/>
      <c r="C2180" s="87"/>
      <c r="F2180" s="88"/>
      <c r="IL2180" s="50"/>
      <c r="IM2180" s="50"/>
      <c r="IN2180" s="50"/>
      <c r="IO2180" s="50"/>
      <c r="IP2180" s="50"/>
    </row>
    <row r="2181" s="83" customFormat="1" ht="15.75" customHeight="1" spans="1:250">
      <c r="A2181" s="89"/>
      <c r="C2181" s="87"/>
      <c r="F2181" s="88"/>
      <c r="IL2181" s="50"/>
      <c r="IM2181" s="50"/>
      <c r="IN2181" s="50"/>
      <c r="IO2181" s="50"/>
      <c r="IP2181" s="50"/>
    </row>
    <row r="2182" s="83" customFormat="1" ht="15.75" customHeight="1" spans="1:250">
      <c r="A2182" s="89"/>
      <c r="C2182" s="87"/>
      <c r="F2182" s="88"/>
      <c r="IL2182" s="50"/>
      <c r="IM2182" s="50"/>
      <c r="IN2182" s="50"/>
      <c r="IO2182" s="50"/>
      <c r="IP2182" s="50"/>
    </row>
    <row r="2183" s="83" customFormat="1" ht="15.75" customHeight="1" spans="1:250">
      <c r="A2183" s="89"/>
      <c r="C2183" s="87"/>
      <c r="F2183" s="88"/>
      <c r="IL2183" s="50"/>
      <c r="IM2183" s="50"/>
      <c r="IN2183" s="50"/>
      <c r="IO2183" s="50"/>
      <c r="IP2183" s="50"/>
    </row>
    <row r="2184" s="83" customFormat="1" ht="15.75" customHeight="1" spans="1:250">
      <c r="A2184" s="89"/>
      <c r="C2184" s="87"/>
      <c r="F2184" s="88"/>
      <c r="IL2184" s="50"/>
      <c r="IM2184" s="50"/>
      <c r="IN2184" s="50"/>
      <c r="IO2184" s="50"/>
      <c r="IP2184" s="50"/>
    </row>
    <row r="2185" s="83" customFormat="1" ht="15.75" customHeight="1" spans="1:250">
      <c r="A2185" s="89"/>
      <c r="C2185" s="87"/>
      <c r="F2185" s="88"/>
      <c r="IL2185" s="50"/>
      <c r="IM2185" s="50"/>
      <c r="IN2185" s="50"/>
      <c r="IO2185" s="50"/>
      <c r="IP2185" s="50"/>
    </row>
    <row r="2186" s="83" customFormat="1" ht="15.75" customHeight="1" spans="1:250">
      <c r="A2186" s="89"/>
      <c r="C2186" s="87"/>
      <c r="F2186" s="88"/>
      <c r="IL2186" s="50"/>
      <c r="IM2186" s="50"/>
      <c r="IN2186" s="50"/>
      <c r="IO2186" s="50"/>
      <c r="IP2186" s="50"/>
    </row>
    <row r="2187" s="83" customFormat="1" ht="15.75" customHeight="1" spans="1:250">
      <c r="A2187" s="89"/>
      <c r="C2187" s="87"/>
      <c r="F2187" s="88"/>
      <c r="IL2187" s="50"/>
      <c r="IM2187" s="50"/>
      <c r="IN2187" s="50"/>
      <c r="IO2187" s="50"/>
      <c r="IP2187" s="50"/>
    </row>
    <row r="2188" s="83" customFormat="1" ht="15.75" customHeight="1" spans="1:250">
      <c r="A2188" s="89"/>
      <c r="C2188" s="87"/>
      <c r="F2188" s="88"/>
      <c r="IL2188" s="50"/>
      <c r="IM2188" s="50"/>
      <c r="IN2188" s="50"/>
      <c r="IO2188" s="50"/>
      <c r="IP2188" s="50"/>
    </row>
    <row r="2189" s="83" customFormat="1" ht="15.75" customHeight="1" spans="1:250">
      <c r="A2189" s="89"/>
      <c r="C2189" s="87"/>
      <c r="F2189" s="88"/>
      <c r="IL2189" s="50"/>
      <c r="IM2189" s="50"/>
      <c r="IN2189" s="50"/>
      <c r="IO2189" s="50"/>
      <c r="IP2189" s="50"/>
    </row>
    <row r="2190" s="83" customFormat="1" ht="15.75" customHeight="1" spans="1:250">
      <c r="A2190" s="89"/>
      <c r="C2190" s="87"/>
      <c r="F2190" s="88"/>
      <c r="IL2190" s="50"/>
      <c r="IM2190" s="50"/>
      <c r="IN2190" s="50"/>
      <c r="IO2190" s="50"/>
      <c r="IP2190" s="50"/>
    </row>
    <row r="2191" s="83" customFormat="1" ht="15.75" customHeight="1" spans="1:250">
      <c r="A2191" s="89"/>
      <c r="C2191" s="87"/>
      <c r="F2191" s="88"/>
      <c r="IL2191" s="50"/>
      <c r="IM2191" s="50"/>
      <c r="IN2191" s="50"/>
      <c r="IO2191" s="50"/>
      <c r="IP2191" s="50"/>
    </row>
    <row r="2192" s="83" customFormat="1" ht="15.75" customHeight="1" spans="1:250">
      <c r="A2192" s="89"/>
      <c r="C2192" s="87"/>
      <c r="F2192" s="88"/>
      <c r="IL2192" s="50"/>
      <c r="IM2192" s="50"/>
      <c r="IN2192" s="50"/>
      <c r="IO2192" s="50"/>
      <c r="IP2192" s="50"/>
    </row>
    <row r="2193" s="83" customFormat="1" ht="15.75" customHeight="1" spans="1:250">
      <c r="A2193" s="89"/>
      <c r="C2193" s="87"/>
      <c r="F2193" s="88"/>
      <c r="IL2193" s="50"/>
      <c r="IM2193" s="50"/>
      <c r="IN2193" s="50"/>
      <c r="IO2193" s="50"/>
      <c r="IP2193" s="50"/>
    </row>
    <row r="2194" s="83" customFormat="1" ht="15.75" customHeight="1" spans="1:250">
      <c r="A2194" s="89"/>
      <c r="C2194" s="87"/>
      <c r="F2194" s="88"/>
      <c r="IL2194" s="50"/>
      <c r="IM2194" s="50"/>
      <c r="IN2194" s="50"/>
      <c r="IO2194" s="50"/>
      <c r="IP2194" s="50"/>
    </row>
    <row r="2195" s="83" customFormat="1" ht="15.75" customHeight="1" spans="1:250">
      <c r="A2195" s="89"/>
      <c r="C2195" s="87"/>
      <c r="F2195" s="88"/>
      <c r="IL2195" s="50"/>
      <c r="IM2195" s="50"/>
      <c r="IN2195" s="50"/>
      <c r="IO2195" s="50"/>
      <c r="IP2195" s="50"/>
    </row>
    <row r="2196" s="83" customFormat="1" ht="15.75" customHeight="1" spans="1:250">
      <c r="A2196" s="89"/>
      <c r="C2196" s="87"/>
      <c r="F2196" s="88"/>
      <c r="IL2196" s="50"/>
      <c r="IM2196" s="50"/>
      <c r="IN2196" s="50"/>
      <c r="IO2196" s="50"/>
      <c r="IP2196" s="50"/>
    </row>
    <row r="2197" s="83" customFormat="1" ht="15.75" customHeight="1" spans="1:250">
      <c r="A2197" s="89"/>
      <c r="C2197" s="87"/>
      <c r="F2197" s="88"/>
      <c r="IL2197" s="50"/>
      <c r="IM2197" s="50"/>
      <c r="IN2197" s="50"/>
      <c r="IO2197" s="50"/>
      <c r="IP2197" s="50"/>
    </row>
    <row r="2198" s="83" customFormat="1" ht="15.75" customHeight="1" spans="1:250">
      <c r="A2198" s="89"/>
      <c r="C2198" s="87"/>
      <c r="F2198" s="88"/>
      <c r="IL2198" s="50"/>
      <c r="IM2198" s="50"/>
      <c r="IN2198" s="50"/>
      <c r="IO2198" s="50"/>
      <c r="IP2198" s="50"/>
    </row>
    <row r="2199" s="83" customFormat="1" ht="15.75" customHeight="1" spans="1:250">
      <c r="A2199" s="89"/>
      <c r="C2199" s="87"/>
      <c r="F2199" s="88"/>
      <c r="IL2199" s="50"/>
      <c r="IM2199" s="50"/>
      <c r="IN2199" s="50"/>
      <c r="IO2199" s="50"/>
      <c r="IP2199" s="50"/>
    </row>
    <row r="2200" s="83" customFormat="1" ht="15.75" customHeight="1" spans="1:250">
      <c r="A2200" s="89"/>
      <c r="C2200" s="87"/>
      <c r="F2200" s="88"/>
      <c r="IL2200" s="50"/>
      <c r="IM2200" s="50"/>
      <c r="IN2200" s="50"/>
      <c r="IO2200" s="50"/>
      <c r="IP2200" s="50"/>
    </row>
    <row r="2201" s="83" customFormat="1" ht="15.75" customHeight="1" spans="1:250">
      <c r="A2201" s="89"/>
      <c r="C2201" s="87"/>
      <c r="F2201" s="88"/>
      <c r="IL2201" s="50"/>
      <c r="IM2201" s="50"/>
      <c r="IN2201" s="50"/>
      <c r="IO2201" s="50"/>
      <c r="IP2201" s="50"/>
    </row>
    <row r="2202" s="83" customFormat="1" ht="15.75" customHeight="1" spans="1:250">
      <c r="A2202" s="89"/>
      <c r="C2202" s="87"/>
      <c r="F2202" s="88"/>
      <c r="IL2202" s="50"/>
      <c r="IM2202" s="50"/>
      <c r="IN2202" s="50"/>
      <c r="IO2202" s="50"/>
      <c r="IP2202" s="50"/>
    </row>
    <row r="2203" s="83" customFormat="1" ht="15.75" customHeight="1" spans="1:250">
      <c r="A2203" s="89"/>
      <c r="C2203" s="87"/>
      <c r="F2203" s="88"/>
      <c r="IL2203" s="50"/>
      <c r="IM2203" s="50"/>
      <c r="IN2203" s="50"/>
      <c r="IO2203" s="50"/>
      <c r="IP2203" s="50"/>
    </row>
    <row r="2204" s="83" customFormat="1" ht="15.75" customHeight="1" spans="1:250">
      <c r="A2204" s="89"/>
      <c r="C2204" s="87"/>
      <c r="F2204" s="88"/>
      <c r="IL2204" s="50"/>
      <c r="IM2204" s="50"/>
      <c r="IN2204" s="50"/>
      <c r="IO2204" s="50"/>
      <c r="IP2204" s="50"/>
    </row>
    <row r="2205" s="83" customFormat="1" ht="15.75" customHeight="1" spans="1:250">
      <c r="A2205" s="89"/>
      <c r="C2205" s="87"/>
      <c r="F2205" s="88"/>
      <c r="IL2205" s="50"/>
      <c r="IM2205" s="50"/>
      <c r="IN2205" s="50"/>
      <c r="IO2205" s="50"/>
      <c r="IP2205" s="50"/>
    </row>
    <row r="2206" s="83" customFormat="1" ht="15.75" customHeight="1" spans="1:250">
      <c r="A2206" s="89"/>
      <c r="C2206" s="87"/>
      <c r="F2206" s="88"/>
      <c r="IL2206" s="50"/>
      <c r="IM2206" s="50"/>
      <c r="IN2206" s="50"/>
      <c r="IO2206" s="50"/>
      <c r="IP2206" s="50"/>
    </row>
    <row r="2207" s="83" customFormat="1" ht="15.75" customHeight="1" spans="1:250">
      <c r="A2207" s="89"/>
      <c r="C2207" s="87"/>
      <c r="F2207" s="88"/>
      <c r="IL2207" s="50"/>
      <c r="IM2207" s="50"/>
      <c r="IN2207" s="50"/>
      <c r="IO2207" s="50"/>
      <c r="IP2207" s="50"/>
    </row>
    <row r="2208" s="83" customFormat="1" ht="15.75" customHeight="1" spans="1:250">
      <c r="A2208" s="89"/>
      <c r="C2208" s="87"/>
      <c r="F2208" s="88"/>
      <c r="IL2208" s="50"/>
      <c r="IM2208" s="50"/>
      <c r="IN2208" s="50"/>
      <c r="IO2208" s="50"/>
      <c r="IP2208" s="50"/>
    </row>
    <row r="2209" s="83" customFormat="1" ht="15.75" customHeight="1" spans="1:250">
      <c r="A2209" s="89"/>
      <c r="C2209" s="87"/>
      <c r="F2209" s="88"/>
      <c r="IL2209" s="50"/>
      <c r="IM2209" s="50"/>
      <c r="IN2209" s="50"/>
      <c r="IO2209" s="50"/>
      <c r="IP2209" s="50"/>
    </row>
    <row r="2210" s="83" customFormat="1" ht="15.75" customHeight="1" spans="1:250">
      <c r="A2210" s="89"/>
      <c r="C2210" s="87"/>
      <c r="F2210" s="88"/>
      <c r="IL2210" s="50"/>
      <c r="IM2210" s="50"/>
      <c r="IN2210" s="50"/>
      <c r="IO2210" s="50"/>
      <c r="IP2210" s="50"/>
    </row>
    <row r="2211" s="83" customFormat="1" ht="15.75" customHeight="1" spans="1:250">
      <c r="A2211" s="89"/>
      <c r="C2211" s="87"/>
      <c r="F2211" s="88"/>
      <c r="IL2211" s="50"/>
      <c r="IM2211" s="50"/>
      <c r="IN2211" s="50"/>
      <c r="IO2211" s="50"/>
      <c r="IP2211" s="50"/>
    </row>
    <row r="2212" s="83" customFormat="1" ht="15.75" customHeight="1" spans="1:250">
      <c r="A2212" s="89"/>
      <c r="C2212" s="87"/>
      <c r="F2212" s="88"/>
      <c r="IL2212" s="50"/>
      <c r="IM2212" s="50"/>
      <c r="IN2212" s="50"/>
      <c r="IO2212" s="50"/>
      <c r="IP2212" s="50"/>
    </row>
    <row r="2213" s="83" customFormat="1" ht="15.75" customHeight="1" spans="1:250">
      <c r="A2213" s="89"/>
      <c r="C2213" s="87"/>
      <c r="F2213" s="88"/>
      <c r="IL2213" s="50"/>
      <c r="IM2213" s="50"/>
      <c r="IN2213" s="50"/>
      <c r="IO2213" s="50"/>
      <c r="IP2213" s="50"/>
    </row>
    <row r="2214" s="83" customFormat="1" ht="15.75" customHeight="1" spans="1:250">
      <c r="A2214" s="89"/>
      <c r="C2214" s="87"/>
      <c r="F2214" s="88"/>
      <c r="IL2214" s="50"/>
      <c r="IM2214" s="50"/>
      <c r="IN2214" s="50"/>
      <c r="IO2214" s="50"/>
      <c r="IP2214" s="50"/>
    </row>
    <row r="2215" s="83" customFormat="1" ht="15.75" customHeight="1" spans="1:250">
      <c r="A2215" s="89"/>
      <c r="C2215" s="87"/>
      <c r="F2215" s="88"/>
      <c r="IL2215" s="50"/>
      <c r="IM2215" s="50"/>
      <c r="IN2215" s="50"/>
      <c r="IO2215" s="50"/>
      <c r="IP2215" s="50"/>
    </row>
    <row r="2216" s="83" customFormat="1" ht="15.75" customHeight="1" spans="1:250">
      <c r="A2216" s="89"/>
      <c r="C2216" s="87"/>
      <c r="F2216" s="88"/>
      <c r="IL2216" s="50"/>
      <c r="IM2216" s="50"/>
      <c r="IN2216" s="50"/>
      <c r="IO2216" s="50"/>
      <c r="IP2216" s="50"/>
    </row>
    <row r="2217" s="83" customFormat="1" ht="15.75" customHeight="1" spans="1:250">
      <c r="A2217" s="89"/>
      <c r="C2217" s="87"/>
      <c r="F2217" s="88"/>
      <c r="IL2217" s="50"/>
      <c r="IM2217" s="50"/>
      <c r="IN2217" s="50"/>
      <c r="IO2217" s="50"/>
      <c r="IP2217" s="50"/>
    </row>
    <row r="2218" s="83" customFormat="1" ht="15.75" customHeight="1" spans="1:250">
      <c r="A2218" s="89"/>
      <c r="C2218" s="87"/>
      <c r="F2218" s="88"/>
      <c r="IL2218" s="50"/>
      <c r="IM2218" s="50"/>
      <c r="IN2218" s="50"/>
      <c r="IO2218" s="50"/>
      <c r="IP2218" s="50"/>
    </row>
    <row r="2219" s="83" customFormat="1" ht="15.75" customHeight="1" spans="1:250">
      <c r="A2219" s="89"/>
      <c r="C2219" s="87"/>
      <c r="F2219" s="88"/>
      <c r="IL2219" s="50"/>
      <c r="IM2219" s="50"/>
      <c r="IN2219" s="50"/>
      <c r="IO2219" s="50"/>
      <c r="IP2219" s="50"/>
    </row>
    <row r="2220" s="83" customFormat="1" ht="15.75" customHeight="1" spans="1:250">
      <c r="A2220" s="89"/>
      <c r="C2220" s="87"/>
      <c r="F2220" s="88"/>
      <c r="IL2220" s="50"/>
      <c r="IM2220" s="50"/>
      <c r="IN2220" s="50"/>
      <c r="IO2220" s="50"/>
      <c r="IP2220" s="50"/>
    </row>
    <row r="2221" s="83" customFormat="1" ht="15.75" customHeight="1" spans="1:250">
      <c r="A2221" s="89"/>
      <c r="C2221" s="87"/>
      <c r="F2221" s="88"/>
      <c r="IL2221" s="50"/>
      <c r="IM2221" s="50"/>
      <c r="IN2221" s="50"/>
      <c r="IO2221" s="50"/>
      <c r="IP2221" s="50"/>
    </row>
    <row r="2222" s="83" customFormat="1" ht="15.75" customHeight="1" spans="1:250">
      <c r="A2222" s="89"/>
      <c r="C2222" s="87"/>
      <c r="F2222" s="88"/>
      <c r="IL2222" s="50"/>
      <c r="IM2222" s="50"/>
      <c r="IN2222" s="50"/>
      <c r="IO2222" s="50"/>
      <c r="IP2222" s="50"/>
    </row>
    <row r="2223" s="83" customFormat="1" ht="15.75" customHeight="1" spans="1:250">
      <c r="A2223" s="89"/>
      <c r="C2223" s="87"/>
      <c r="F2223" s="88"/>
      <c r="IL2223" s="50"/>
      <c r="IM2223" s="50"/>
      <c r="IN2223" s="50"/>
      <c r="IO2223" s="50"/>
      <c r="IP2223" s="50"/>
    </row>
    <row r="2224" s="83" customFormat="1" ht="15.75" customHeight="1" spans="1:250">
      <c r="A2224" s="89"/>
      <c r="C2224" s="87"/>
      <c r="F2224" s="88"/>
      <c r="IL2224" s="50"/>
      <c r="IM2224" s="50"/>
      <c r="IN2224" s="50"/>
      <c r="IO2224" s="50"/>
      <c r="IP2224" s="50"/>
    </row>
    <row r="2225" s="83" customFormat="1" ht="15.75" customHeight="1" spans="1:250">
      <c r="A2225" s="89"/>
      <c r="C2225" s="87"/>
      <c r="F2225" s="88"/>
      <c r="IL2225" s="50"/>
      <c r="IM2225" s="50"/>
      <c r="IN2225" s="50"/>
      <c r="IO2225" s="50"/>
      <c r="IP2225" s="50"/>
    </row>
    <row r="2226" s="83" customFormat="1" ht="15.75" customHeight="1" spans="1:250">
      <c r="A2226" s="89"/>
      <c r="C2226" s="87"/>
      <c r="F2226" s="88"/>
      <c r="IL2226" s="50"/>
      <c r="IM2226" s="50"/>
      <c r="IN2226" s="50"/>
      <c r="IO2226" s="50"/>
      <c r="IP2226" s="50"/>
    </row>
    <row r="2227" s="83" customFormat="1" ht="15.75" customHeight="1" spans="1:250">
      <c r="A2227" s="89"/>
      <c r="C2227" s="87"/>
      <c r="F2227" s="88"/>
      <c r="IL2227" s="50"/>
      <c r="IM2227" s="50"/>
      <c r="IN2227" s="50"/>
      <c r="IO2227" s="50"/>
      <c r="IP2227" s="50"/>
    </row>
    <row r="2228" s="83" customFormat="1" ht="15.75" customHeight="1" spans="1:250">
      <c r="A2228" s="89"/>
      <c r="C2228" s="87"/>
      <c r="F2228" s="88"/>
      <c r="IL2228" s="50"/>
      <c r="IM2228" s="50"/>
      <c r="IN2228" s="50"/>
      <c r="IO2228" s="50"/>
      <c r="IP2228" s="50"/>
    </row>
    <row r="2229" s="83" customFormat="1" ht="15.75" customHeight="1" spans="1:250">
      <c r="A2229" s="89"/>
      <c r="C2229" s="87"/>
      <c r="F2229" s="88"/>
      <c r="IL2229" s="50"/>
      <c r="IM2229" s="50"/>
      <c r="IN2229" s="50"/>
      <c r="IO2229" s="50"/>
      <c r="IP2229" s="50"/>
    </row>
    <row r="2230" s="83" customFormat="1" ht="15.75" customHeight="1" spans="1:250">
      <c r="A2230" s="89"/>
      <c r="C2230" s="87"/>
      <c r="F2230" s="88"/>
      <c r="IL2230" s="50"/>
      <c r="IM2230" s="50"/>
      <c r="IN2230" s="50"/>
      <c r="IO2230" s="50"/>
      <c r="IP2230" s="50"/>
    </row>
    <row r="2231" s="83" customFormat="1" ht="15.75" customHeight="1" spans="1:250">
      <c r="A2231" s="89"/>
      <c r="C2231" s="87"/>
      <c r="F2231" s="88"/>
      <c r="IL2231" s="50"/>
      <c r="IM2231" s="50"/>
      <c r="IN2231" s="50"/>
      <c r="IO2231" s="50"/>
      <c r="IP2231" s="50"/>
    </row>
    <row r="2232" s="83" customFormat="1" ht="15.75" customHeight="1" spans="1:250">
      <c r="A2232" s="89"/>
      <c r="C2232" s="87"/>
      <c r="F2232" s="88"/>
      <c r="IL2232" s="50"/>
      <c r="IM2232" s="50"/>
      <c r="IN2232" s="50"/>
      <c r="IO2232" s="50"/>
      <c r="IP2232" s="50"/>
    </row>
    <row r="2233" s="83" customFormat="1" ht="15.75" customHeight="1" spans="1:250">
      <c r="A2233" s="89"/>
      <c r="C2233" s="87"/>
      <c r="F2233" s="88"/>
      <c r="IL2233" s="50"/>
      <c r="IM2233" s="50"/>
      <c r="IN2233" s="50"/>
      <c r="IO2233" s="50"/>
      <c r="IP2233" s="50"/>
    </row>
    <row r="2234" s="83" customFormat="1" ht="15.75" customHeight="1" spans="1:250">
      <c r="A2234" s="89"/>
      <c r="C2234" s="87"/>
      <c r="F2234" s="88"/>
      <c r="IL2234" s="50"/>
      <c r="IM2234" s="50"/>
      <c r="IN2234" s="50"/>
      <c r="IO2234" s="50"/>
      <c r="IP2234" s="50"/>
    </row>
    <row r="2235" s="83" customFormat="1" ht="15.75" customHeight="1" spans="1:250">
      <c r="A2235" s="89"/>
      <c r="C2235" s="87"/>
      <c r="F2235" s="88"/>
      <c r="IL2235" s="50"/>
      <c r="IM2235" s="50"/>
      <c r="IN2235" s="50"/>
      <c r="IO2235" s="50"/>
      <c r="IP2235" s="50"/>
    </row>
    <row r="2236" s="83" customFormat="1" ht="15.75" customHeight="1" spans="1:250">
      <c r="A2236" s="89"/>
      <c r="C2236" s="87"/>
      <c r="F2236" s="88"/>
      <c r="IL2236" s="50"/>
      <c r="IM2236" s="50"/>
      <c r="IN2236" s="50"/>
      <c r="IO2236" s="50"/>
      <c r="IP2236" s="50"/>
    </row>
    <row r="2237" s="83" customFormat="1" ht="15.75" customHeight="1" spans="1:250">
      <c r="A2237" s="89"/>
      <c r="C2237" s="87"/>
      <c r="F2237" s="88"/>
      <c r="IL2237" s="50"/>
      <c r="IM2237" s="50"/>
      <c r="IN2237" s="50"/>
      <c r="IO2237" s="50"/>
      <c r="IP2237" s="50"/>
    </row>
    <row r="2238" s="83" customFormat="1" ht="15.75" customHeight="1" spans="1:250">
      <c r="A2238" s="89"/>
      <c r="C2238" s="87"/>
      <c r="F2238" s="88"/>
      <c r="IL2238" s="50"/>
      <c r="IM2238" s="50"/>
      <c r="IN2238" s="50"/>
      <c r="IO2238" s="50"/>
      <c r="IP2238" s="50"/>
    </row>
    <row r="2239" s="83" customFormat="1" ht="15.75" customHeight="1" spans="1:250">
      <c r="A2239" s="89"/>
      <c r="C2239" s="87"/>
      <c r="F2239" s="88"/>
      <c r="IL2239" s="50"/>
      <c r="IM2239" s="50"/>
      <c r="IN2239" s="50"/>
      <c r="IO2239" s="50"/>
      <c r="IP2239" s="50"/>
    </row>
    <row r="2240" s="83" customFormat="1" ht="15.75" customHeight="1" spans="1:250">
      <c r="A2240" s="89"/>
      <c r="C2240" s="87"/>
      <c r="F2240" s="88"/>
      <c r="IL2240" s="50"/>
      <c r="IM2240" s="50"/>
      <c r="IN2240" s="50"/>
      <c r="IO2240" s="50"/>
      <c r="IP2240" s="50"/>
    </row>
    <row r="2241" s="83" customFormat="1" ht="15.75" customHeight="1" spans="1:250">
      <c r="A2241" s="89"/>
      <c r="C2241" s="87"/>
      <c r="F2241" s="88"/>
      <c r="IL2241" s="50"/>
      <c r="IM2241" s="50"/>
      <c r="IN2241" s="50"/>
      <c r="IO2241" s="50"/>
      <c r="IP2241" s="50"/>
    </row>
    <row r="2242" s="83" customFormat="1" ht="15.75" customHeight="1" spans="1:250">
      <c r="A2242" s="89"/>
      <c r="C2242" s="87"/>
      <c r="F2242" s="88"/>
      <c r="IL2242" s="50"/>
      <c r="IM2242" s="50"/>
      <c r="IN2242" s="50"/>
      <c r="IO2242" s="50"/>
      <c r="IP2242" s="50"/>
    </row>
    <row r="2243" s="83" customFormat="1" ht="15.75" customHeight="1" spans="1:250">
      <c r="A2243" s="89"/>
      <c r="C2243" s="87"/>
      <c r="F2243" s="88"/>
      <c r="IL2243" s="50"/>
      <c r="IM2243" s="50"/>
      <c r="IN2243" s="50"/>
      <c r="IO2243" s="50"/>
      <c r="IP2243" s="50"/>
    </row>
    <row r="2244" s="83" customFormat="1" ht="15.75" customHeight="1" spans="1:250">
      <c r="A2244" s="89"/>
      <c r="C2244" s="87"/>
      <c r="F2244" s="88"/>
      <c r="IL2244" s="50"/>
      <c r="IM2244" s="50"/>
      <c r="IN2244" s="50"/>
      <c r="IO2244" s="50"/>
      <c r="IP2244" s="50"/>
    </row>
    <row r="2245" s="83" customFormat="1" ht="15.75" customHeight="1" spans="1:250">
      <c r="A2245" s="89"/>
      <c r="C2245" s="87"/>
      <c r="F2245" s="88"/>
      <c r="IL2245" s="50"/>
      <c r="IM2245" s="50"/>
      <c r="IN2245" s="50"/>
      <c r="IO2245" s="50"/>
      <c r="IP2245" s="50"/>
    </row>
    <row r="2246" s="83" customFormat="1" ht="15.75" customHeight="1" spans="1:250">
      <c r="A2246" s="89"/>
      <c r="C2246" s="87"/>
      <c r="F2246" s="88"/>
      <c r="IL2246" s="50"/>
      <c r="IM2246" s="50"/>
      <c r="IN2246" s="50"/>
      <c r="IO2246" s="50"/>
      <c r="IP2246" s="50"/>
    </row>
    <row r="2247" s="83" customFormat="1" ht="15.75" customHeight="1" spans="1:250">
      <c r="A2247" s="89"/>
      <c r="C2247" s="87"/>
      <c r="F2247" s="88"/>
      <c r="IL2247" s="50"/>
      <c r="IM2247" s="50"/>
      <c r="IN2247" s="50"/>
      <c r="IO2247" s="50"/>
      <c r="IP2247" s="50"/>
    </row>
    <row r="2248" s="83" customFormat="1" ht="15.75" customHeight="1" spans="1:250">
      <c r="A2248" s="89"/>
      <c r="C2248" s="87"/>
      <c r="F2248" s="88"/>
      <c r="IL2248" s="50"/>
      <c r="IM2248" s="50"/>
      <c r="IN2248" s="50"/>
      <c r="IO2248" s="50"/>
      <c r="IP2248" s="50"/>
    </row>
    <row r="2249" s="83" customFormat="1" ht="15.75" customHeight="1" spans="1:250">
      <c r="A2249" s="89"/>
      <c r="C2249" s="87"/>
      <c r="F2249" s="88"/>
      <c r="IL2249" s="50"/>
      <c r="IM2249" s="50"/>
      <c r="IN2249" s="50"/>
      <c r="IO2249" s="50"/>
      <c r="IP2249" s="50"/>
    </row>
    <row r="2250" s="83" customFormat="1" ht="15.75" customHeight="1" spans="1:250">
      <c r="A2250" s="89"/>
      <c r="C2250" s="87"/>
      <c r="F2250" s="88"/>
      <c r="IL2250" s="50"/>
      <c r="IM2250" s="50"/>
      <c r="IN2250" s="50"/>
      <c r="IO2250" s="50"/>
      <c r="IP2250" s="50"/>
    </row>
    <row r="2251" s="83" customFormat="1" ht="15.75" customHeight="1" spans="1:250">
      <c r="A2251" s="89"/>
      <c r="C2251" s="87"/>
      <c r="F2251" s="88"/>
      <c r="IL2251" s="50"/>
      <c r="IM2251" s="50"/>
      <c r="IN2251" s="50"/>
      <c r="IO2251" s="50"/>
      <c r="IP2251" s="50"/>
    </row>
    <row r="2252" s="83" customFormat="1" ht="15.75" customHeight="1" spans="1:250">
      <c r="A2252" s="89"/>
      <c r="C2252" s="87"/>
      <c r="F2252" s="88"/>
      <c r="IL2252" s="50"/>
      <c r="IM2252" s="50"/>
      <c r="IN2252" s="50"/>
      <c r="IO2252" s="50"/>
      <c r="IP2252" s="50"/>
    </row>
    <row r="2253" s="83" customFormat="1" ht="15.75" customHeight="1" spans="1:250">
      <c r="A2253" s="89"/>
      <c r="C2253" s="87"/>
      <c r="F2253" s="88"/>
      <c r="IL2253" s="50"/>
      <c r="IM2253" s="50"/>
      <c r="IN2253" s="50"/>
      <c r="IO2253" s="50"/>
      <c r="IP2253" s="50"/>
    </row>
    <row r="2254" s="83" customFormat="1" ht="15.75" customHeight="1" spans="1:250">
      <c r="A2254" s="89"/>
      <c r="C2254" s="87"/>
      <c r="F2254" s="88"/>
      <c r="IL2254" s="50"/>
      <c r="IM2254" s="50"/>
      <c r="IN2254" s="50"/>
      <c r="IO2254" s="50"/>
      <c r="IP2254" s="50"/>
    </row>
    <row r="2255" s="83" customFormat="1" ht="15.75" customHeight="1" spans="1:250">
      <c r="A2255" s="89"/>
      <c r="C2255" s="87"/>
      <c r="F2255" s="88"/>
      <c r="IL2255" s="50"/>
      <c r="IM2255" s="50"/>
      <c r="IN2255" s="50"/>
      <c r="IO2255" s="50"/>
      <c r="IP2255" s="50"/>
    </row>
    <row r="2256" s="83" customFormat="1" ht="15.75" customHeight="1" spans="1:250">
      <c r="A2256" s="89"/>
      <c r="C2256" s="87"/>
      <c r="F2256" s="88"/>
      <c r="IL2256" s="50"/>
      <c r="IM2256" s="50"/>
      <c r="IN2256" s="50"/>
      <c r="IO2256" s="50"/>
      <c r="IP2256" s="50"/>
    </row>
    <row r="2257" s="83" customFormat="1" ht="15.75" customHeight="1" spans="1:250">
      <c r="A2257" s="89"/>
      <c r="C2257" s="87"/>
      <c r="F2257" s="88"/>
      <c r="IL2257" s="50"/>
      <c r="IM2257" s="50"/>
      <c r="IN2257" s="50"/>
      <c r="IO2257" s="50"/>
      <c r="IP2257" s="50"/>
    </row>
    <row r="2258" s="83" customFormat="1" ht="15.75" customHeight="1" spans="1:250">
      <c r="A2258" s="89"/>
      <c r="C2258" s="87"/>
      <c r="F2258" s="88"/>
      <c r="IL2258" s="50"/>
      <c r="IM2258" s="50"/>
      <c r="IN2258" s="50"/>
      <c r="IO2258" s="50"/>
      <c r="IP2258" s="50"/>
    </row>
    <row r="2259" s="83" customFormat="1" ht="15.75" customHeight="1" spans="1:250">
      <c r="A2259" s="89"/>
      <c r="C2259" s="87"/>
      <c r="F2259" s="88"/>
      <c r="IL2259" s="50"/>
      <c r="IM2259" s="50"/>
      <c r="IN2259" s="50"/>
      <c r="IO2259" s="50"/>
      <c r="IP2259" s="50"/>
    </row>
    <row r="2260" s="83" customFormat="1" ht="15.75" customHeight="1" spans="1:250">
      <c r="A2260" s="89"/>
      <c r="C2260" s="87"/>
      <c r="F2260" s="88"/>
      <c r="IL2260" s="50"/>
      <c r="IM2260" s="50"/>
      <c r="IN2260" s="50"/>
      <c r="IO2260" s="50"/>
      <c r="IP2260" s="50"/>
    </row>
    <row r="2261" s="83" customFormat="1" ht="15.75" customHeight="1" spans="1:250">
      <c r="A2261" s="89"/>
      <c r="C2261" s="87"/>
      <c r="F2261" s="88"/>
      <c r="IL2261" s="50"/>
      <c r="IM2261" s="50"/>
      <c r="IN2261" s="50"/>
      <c r="IO2261" s="50"/>
      <c r="IP2261" s="50"/>
    </row>
    <row r="2262" s="83" customFormat="1" ht="15.75" customHeight="1" spans="1:250">
      <c r="A2262" s="89"/>
      <c r="C2262" s="87"/>
      <c r="F2262" s="88"/>
      <c r="IL2262" s="50"/>
      <c r="IM2262" s="50"/>
      <c r="IN2262" s="50"/>
      <c r="IO2262" s="50"/>
      <c r="IP2262" s="50"/>
    </row>
    <row r="2263" s="83" customFormat="1" ht="15.75" customHeight="1" spans="1:250">
      <c r="A2263" s="89"/>
      <c r="C2263" s="87"/>
      <c r="F2263" s="88"/>
      <c r="IL2263" s="50"/>
      <c r="IM2263" s="50"/>
      <c r="IN2263" s="50"/>
      <c r="IO2263" s="50"/>
      <c r="IP2263" s="50"/>
    </row>
    <row r="2264" s="83" customFormat="1" ht="15.75" customHeight="1" spans="1:250">
      <c r="A2264" s="89"/>
      <c r="C2264" s="87"/>
      <c r="F2264" s="88"/>
      <c r="IL2264" s="50"/>
      <c r="IM2264" s="50"/>
      <c r="IN2264" s="50"/>
      <c r="IO2264" s="50"/>
      <c r="IP2264" s="50"/>
    </row>
    <row r="2265" s="83" customFormat="1" ht="15.75" customHeight="1" spans="1:250">
      <c r="A2265" s="89"/>
      <c r="C2265" s="87"/>
      <c r="F2265" s="88"/>
      <c r="IL2265" s="50"/>
      <c r="IM2265" s="50"/>
      <c r="IN2265" s="50"/>
      <c r="IO2265" s="50"/>
      <c r="IP2265" s="50"/>
    </row>
    <row r="2266" s="83" customFormat="1" ht="15.75" customHeight="1" spans="1:250">
      <c r="A2266" s="89"/>
      <c r="C2266" s="87"/>
      <c r="F2266" s="88"/>
      <c r="IL2266" s="50"/>
      <c r="IM2266" s="50"/>
      <c r="IN2266" s="50"/>
      <c r="IO2266" s="50"/>
      <c r="IP2266" s="50"/>
    </row>
    <row r="2267" s="83" customFormat="1" ht="15.75" customHeight="1" spans="1:250">
      <c r="A2267" s="89"/>
      <c r="C2267" s="87"/>
      <c r="F2267" s="88"/>
      <c r="IL2267" s="50"/>
      <c r="IM2267" s="50"/>
      <c r="IN2267" s="50"/>
      <c r="IO2267" s="50"/>
      <c r="IP2267" s="50"/>
    </row>
    <row r="2268" s="83" customFormat="1" ht="15.75" customHeight="1" spans="1:250">
      <c r="A2268" s="89"/>
      <c r="C2268" s="87"/>
      <c r="F2268" s="88"/>
      <c r="IL2268" s="50"/>
      <c r="IM2268" s="50"/>
      <c r="IN2268" s="50"/>
      <c r="IO2268" s="50"/>
      <c r="IP2268" s="50"/>
    </row>
    <row r="2269" s="83" customFormat="1" ht="15.75" customHeight="1" spans="1:250">
      <c r="A2269" s="89"/>
      <c r="C2269" s="87"/>
      <c r="F2269" s="88"/>
      <c r="IL2269" s="50"/>
      <c r="IM2269" s="50"/>
      <c r="IN2269" s="50"/>
      <c r="IO2269" s="50"/>
      <c r="IP2269" s="50"/>
    </row>
    <row r="2270" s="83" customFormat="1" ht="15.75" customHeight="1" spans="1:250">
      <c r="A2270" s="89"/>
      <c r="C2270" s="87"/>
      <c r="F2270" s="88"/>
      <c r="IL2270" s="50"/>
      <c r="IM2270" s="50"/>
      <c r="IN2270" s="50"/>
      <c r="IO2270" s="50"/>
      <c r="IP2270" s="50"/>
    </row>
    <row r="2271" s="83" customFormat="1" ht="15.75" customHeight="1" spans="1:250">
      <c r="A2271" s="89"/>
      <c r="C2271" s="87"/>
      <c r="F2271" s="88"/>
      <c r="IL2271" s="50"/>
      <c r="IM2271" s="50"/>
      <c r="IN2271" s="50"/>
      <c r="IO2271" s="50"/>
      <c r="IP2271" s="50"/>
    </row>
    <row r="2272" s="83" customFormat="1" ht="15.75" customHeight="1" spans="1:250">
      <c r="A2272" s="89"/>
      <c r="C2272" s="87"/>
      <c r="F2272" s="88"/>
      <c r="IL2272" s="50"/>
      <c r="IM2272" s="50"/>
      <c r="IN2272" s="50"/>
      <c r="IO2272" s="50"/>
      <c r="IP2272" s="50"/>
    </row>
    <row r="2273" s="83" customFormat="1" ht="15.75" customHeight="1" spans="1:250">
      <c r="A2273" s="89"/>
      <c r="C2273" s="87"/>
      <c r="F2273" s="88"/>
      <c r="IL2273" s="50"/>
      <c r="IM2273" s="50"/>
      <c r="IN2273" s="50"/>
      <c r="IO2273" s="50"/>
      <c r="IP2273" s="50"/>
    </row>
    <row r="2274" s="83" customFormat="1" ht="15.75" customHeight="1" spans="1:250">
      <c r="A2274" s="89"/>
      <c r="C2274" s="87"/>
      <c r="F2274" s="88"/>
      <c r="IL2274" s="50"/>
      <c r="IM2274" s="50"/>
      <c r="IN2274" s="50"/>
      <c r="IO2274" s="50"/>
      <c r="IP2274" s="50"/>
    </row>
    <row r="2275" s="83" customFormat="1" ht="15.75" customHeight="1" spans="1:250">
      <c r="A2275" s="89"/>
      <c r="C2275" s="87"/>
      <c r="F2275" s="88"/>
      <c r="IL2275" s="50"/>
      <c r="IM2275" s="50"/>
      <c r="IN2275" s="50"/>
      <c r="IO2275" s="50"/>
      <c r="IP2275" s="50"/>
    </row>
    <row r="2276" s="83" customFormat="1" ht="15.75" customHeight="1" spans="1:250">
      <c r="A2276" s="89"/>
      <c r="C2276" s="87"/>
      <c r="F2276" s="88"/>
      <c r="IL2276" s="50"/>
      <c r="IM2276" s="50"/>
      <c r="IN2276" s="50"/>
      <c r="IO2276" s="50"/>
      <c r="IP2276" s="50"/>
    </row>
    <row r="2277" s="83" customFormat="1" ht="15.75" customHeight="1" spans="1:250">
      <c r="A2277" s="89"/>
      <c r="C2277" s="87"/>
      <c r="F2277" s="88"/>
      <c r="IL2277" s="50"/>
      <c r="IM2277" s="50"/>
      <c r="IN2277" s="50"/>
      <c r="IO2277" s="50"/>
      <c r="IP2277" s="50"/>
    </row>
    <row r="2278" s="83" customFormat="1" ht="15.75" customHeight="1" spans="1:250">
      <c r="A2278" s="89"/>
      <c r="C2278" s="87"/>
      <c r="F2278" s="88"/>
      <c r="IL2278" s="50"/>
      <c r="IM2278" s="50"/>
      <c r="IN2278" s="50"/>
      <c r="IO2278" s="50"/>
      <c r="IP2278" s="50"/>
    </row>
    <row r="2279" s="83" customFormat="1" ht="15.75" customHeight="1" spans="1:250">
      <c r="A2279" s="89"/>
      <c r="C2279" s="87"/>
      <c r="F2279" s="88"/>
      <c r="IL2279" s="50"/>
      <c r="IM2279" s="50"/>
      <c r="IN2279" s="50"/>
      <c r="IO2279" s="50"/>
      <c r="IP2279" s="50"/>
    </row>
    <row r="2280" s="83" customFormat="1" ht="15.75" customHeight="1" spans="1:250">
      <c r="A2280" s="89"/>
      <c r="C2280" s="87"/>
      <c r="F2280" s="88"/>
      <c r="IL2280" s="50"/>
      <c r="IM2280" s="50"/>
      <c r="IN2280" s="50"/>
      <c r="IO2280" s="50"/>
      <c r="IP2280" s="50"/>
    </row>
    <row r="2281" s="83" customFormat="1" ht="15.75" customHeight="1" spans="1:250">
      <c r="A2281" s="89"/>
      <c r="C2281" s="87"/>
      <c r="F2281" s="88"/>
      <c r="IL2281" s="50"/>
      <c r="IM2281" s="50"/>
      <c r="IN2281" s="50"/>
      <c r="IO2281" s="50"/>
      <c r="IP2281" s="50"/>
    </row>
    <row r="2282" s="83" customFormat="1" ht="15.75" customHeight="1" spans="1:250">
      <c r="A2282" s="89"/>
      <c r="C2282" s="87"/>
      <c r="F2282" s="88"/>
      <c r="IL2282" s="50"/>
      <c r="IM2282" s="50"/>
      <c r="IN2282" s="50"/>
      <c r="IO2282" s="50"/>
      <c r="IP2282" s="50"/>
    </row>
    <row r="2283" s="83" customFormat="1" ht="15.75" customHeight="1" spans="1:250">
      <c r="A2283" s="89"/>
      <c r="C2283" s="87"/>
      <c r="F2283" s="88"/>
      <c r="IL2283" s="50"/>
      <c r="IM2283" s="50"/>
      <c r="IN2283" s="50"/>
      <c r="IO2283" s="50"/>
      <c r="IP2283" s="50"/>
    </row>
    <row r="2284" s="83" customFormat="1" ht="15.75" customHeight="1" spans="1:250">
      <c r="A2284" s="89"/>
      <c r="C2284" s="87"/>
      <c r="F2284" s="88"/>
      <c r="IL2284" s="50"/>
      <c r="IM2284" s="50"/>
      <c r="IN2284" s="50"/>
      <c r="IO2284" s="50"/>
      <c r="IP2284" s="50"/>
    </row>
    <row r="2285" s="83" customFormat="1" ht="15.75" customHeight="1" spans="1:250">
      <c r="A2285" s="89"/>
      <c r="C2285" s="87"/>
      <c r="F2285" s="88"/>
      <c r="IL2285" s="50"/>
      <c r="IM2285" s="50"/>
      <c r="IN2285" s="50"/>
      <c r="IO2285" s="50"/>
      <c r="IP2285" s="50"/>
    </row>
    <row r="2286" s="83" customFormat="1" ht="15.75" customHeight="1" spans="1:250">
      <c r="A2286" s="89"/>
      <c r="C2286" s="87"/>
      <c r="F2286" s="88"/>
      <c r="IL2286" s="50"/>
      <c r="IM2286" s="50"/>
      <c r="IN2286" s="50"/>
      <c r="IO2286" s="50"/>
      <c r="IP2286" s="50"/>
    </row>
    <row r="2287" s="83" customFormat="1" ht="15.75" customHeight="1" spans="1:250">
      <c r="A2287" s="89"/>
      <c r="C2287" s="87"/>
      <c r="F2287" s="88"/>
      <c r="IL2287" s="50"/>
      <c r="IM2287" s="50"/>
      <c r="IN2287" s="50"/>
      <c r="IO2287" s="50"/>
      <c r="IP2287" s="50"/>
    </row>
    <row r="2288" s="83" customFormat="1" ht="15.75" customHeight="1" spans="1:250">
      <c r="A2288" s="89"/>
      <c r="C2288" s="87"/>
      <c r="F2288" s="88"/>
      <c r="IL2288" s="50"/>
      <c r="IM2288" s="50"/>
      <c r="IN2288" s="50"/>
      <c r="IO2288" s="50"/>
      <c r="IP2288" s="50"/>
    </row>
    <row r="2289" s="83" customFormat="1" ht="15.75" customHeight="1" spans="1:250">
      <c r="A2289" s="89"/>
      <c r="C2289" s="87"/>
      <c r="F2289" s="88"/>
      <c r="IL2289" s="50"/>
      <c r="IM2289" s="50"/>
      <c r="IN2289" s="50"/>
      <c r="IO2289" s="50"/>
      <c r="IP2289" s="50"/>
    </row>
    <row r="2290" s="83" customFormat="1" ht="15.75" customHeight="1" spans="1:250">
      <c r="A2290" s="89"/>
      <c r="C2290" s="87"/>
      <c r="F2290" s="88"/>
      <c r="IL2290" s="50"/>
      <c r="IM2290" s="50"/>
      <c r="IN2290" s="50"/>
      <c r="IO2290" s="50"/>
      <c r="IP2290" s="50"/>
    </row>
    <row r="2291" s="83" customFormat="1" ht="15.75" customHeight="1" spans="1:250">
      <c r="A2291" s="89"/>
      <c r="C2291" s="87"/>
      <c r="F2291" s="88"/>
      <c r="IL2291" s="50"/>
      <c r="IM2291" s="50"/>
      <c r="IN2291" s="50"/>
      <c r="IO2291" s="50"/>
      <c r="IP2291" s="50"/>
    </row>
    <row r="2292" s="83" customFormat="1" ht="15.75" customHeight="1" spans="1:250">
      <c r="A2292" s="89"/>
      <c r="C2292" s="87"/>
      <c r="F2292" s="88"/>
      <c r="IL2292" s="50"/>
      <c r="IM2292" s="50"/>
      <c r="IN2292" s="50"/>
      <c r="IO2292" s="50"/>
      <c r="IP2292" s="50"/>
    </row>
    <row r="2293" s="83" customFormat="1" ht="15.75" customHeight="1" spans="1:250">
      <c r="A2293" s="89"/>
      <c r="C2293" s="87"/>
      <c r="F2293" s="88"/>
      <c r="IL2293" s="50"/>
      <c r="IM2293" s="50"/>
      <c r="IN2293" s="50"/>
      <c r="IO2293" s="50"/>
      <c r="IP2293" s="50"/>
    </row>
    <row r="2294" s="83" customFormat="1" ht="15.75" customHeight="1" spans="1:250">
      <c r="A2294" s="89"/>
      <c r="C2294" s="87"/>
      <c r="F2294" s="88"/>
      <c r="IL2294" s="50"/>
      <c r="IM2294" s="50"/>
      <c r="IN2294" s="50"/>
      <c r="IO2294" s="50"/>
      <c r="IP2294" s="50"/>
    </row>
    <row r="2295" s="83" customFormat="1" ht="15.75" customHeight="1" spans="1:250">
      <c r="A2295" s="89"/>
      <c r="C2295" s="87"/>
      <c r="F2295" s="88"/>
      <c r="IL2295" s="50"/>
      <c r="IM2295" s="50"/>
      <c r="IN2295" s="50"/>
      <c r="IO2295" s="50"/>
      <c r="IP2295" s="50"/>
    </row>
    <row r="2296" s="83" customFormat="1" ht="15.75" customHeight="1" spans="1:250">
      <c r="A2296" s="89"/>
      <c r="C2296" s="87"/>
      <c r="F2296" s="88"/>
      <c r="IL2296" s="50"/>
      <c r="IM2296" s="50"/>
      <c r="IN2296" s="50"/>
      <c r="IO2296" s="50"/>
      <c r="IP2296" s="50"/>
    </row>
    <row r="2297" s="83" customFormat="1" ht="15.75" customHeight="1" spans="1:250">
      <c r="A2297" s="89"/>
      <c r="C2297" s="87"/>
      <c r="F2297" s="88"/>
      <c r="IL2297" s="50"/>
      <c r="IM2297" s="50"/>
      <c r="IN2297" s="50"/>
      <c r="IO2297" s="50"/>
      <c r="IP2297" s="50"/>
    </row>
    <row r="2298" s="83" customFormat="1" ht="15.75" customHeight="1" spans="1:250">
      <c r="A2298" s="89"/>
      <c r="C2298" s="87"/>
      <c r="F2298" s="88"/>
      <c r="IL2298" s="50"/>
      <c r="IM2298" s="50"/>
      <c r="IN2298" s="50"/>
      <c r="IO2298" s="50"/>
      <c r="IP2298" s="50"/>
    </row>
    <row r="2299" s="83" customFormat="1" ht="15.75" customHeight="1" spans="1:250">
      <c r="A2299" s="89"/>
      <c r="C2299" s="87"/>
      <c r="F2299" s="88"/>
      <c r="IL2299" s="50"/>
      <c r="IM2299" s="50"/>
      <c r="IN2299" s="50"/>
      <c r="IO2299" s="50"/>
      <c r="IP2299" s="50"/>
    </row>
    <row r="2300" s="83" customFormat="1" ht="15.75" customHeight="1" spans="1:250">
      <c r="A2300" s="89"/>
      <c r="C2300" s="87"/>
      <c r="F2300" s="88"/>
      <c r="IL2300" s="50"/>
      <c r="IM2300" s="50"/>
      <c r="IN2300" s="50"/>
      <c r="IO2300" s="50"/>
      <c r="IP2300" s="50"/>
    </row>
    <row r="2301" s="83" customFormat="1" ht="15.75" customHeight="1" spans="1:250">
      <c r="A2301" s="89"/>
      <c r="C2301" s="87"/>
      <c r="F2301" s="88"/>
      <c r="IL2301" s="50"/>
      <c r="IM2301" s="50"/>
      <c r="IN2301" s="50"/>
      <c r="IO2301" s="50"/>
      <c r="IP2301" s="50"/>
    </row>
    <row r="2302" s="83" customFormat="1" ht="15.75" customHeight="1" spans="1:250">
      <c r="A2302" s="89"/>
      <c r="C2302" s="87"/>
      <c r="F2302" s="88"/>
      <c r="IL2302" s="50"/>
      <c r="IM2302" s="50"/>
      <c r="IN2302" s="50"/>
      <c r="IO2302" s="50"/>
      <c r="IP2302" s="50"/>
    </row>
    <row r="2303" s="83" customFormat="1" ht="15.75" customHeight="1" spans="1:250">
      <c r="A2303" s="89"/>
      <c r="C2303" s="87"/>
      <c r="F2303" s="88"/>
      <c r="IL2303" s="50"/>
      <c r="IM2303" s="50"/>
      <c r="IN2303" s="50"/>
      <c r="IO2303" s="50"/>
      <c r="IP2303" s="50"/>
    </row>
    <row r="2304" s="83" customFormat="1" ht="15.75" customHeight="1" spans="1:250">
      <c r="A2304" s="89"/>
      <c r="C2304" s="87"/>
      <c r="F2304" s="88"/>
      <c r="IL2304" s="50"/>
      <c r="IM2304" s="50"/>
      <c r="IN2304" s="50"/>
      <c r="IO2304" s="50"/>
      <c r="IP2304" s="50"/>
    </row>
    <row r="2305" s="83" customFormat="1" ht="15.75" customHeight="1" spans="1:250">
      <c r="A2305" s="89"/>
      <c r="C2305" s="87"/>
      <c r="F2305" s="88"/>
      <c r="IL2305" s="50"/>
      <c r="IM2305" s="50"/>
      <c r="IN2305" s="50"/>
      <c r="IO2305" s="50"/>
      <c r="IP2305" s="50"/>
    </row>
    <row r="2306" s="83" customFormat="1" ht="15.75" customHeight="1" spans="1:250">
      <c r="A2306" s="89"/>
      <c r="C2306" s="87"/>
      <c r="F2306" s="88"/>
      <c r="IL2306" s="50"/>
      <c r="IM2306" s="50"/>
      <c r="IN2306" s="50"/>
      <c r="IO2306" s="50"/>
      <c r="IP2306" s="50"/>
    </row>
    <row r="2307" s="83" customFormat="1" ht="15.75" customHeight="1" spans="1:250">
      <c r="A2307" s="89"/>
      <c r="C2307" s="87"/>
      <c r="F2307" s="88"/>
      <c r="IL2307" s="50"/>
      <c r="IM2307" s="50"/>
      <c r="IN2307" s="50"/>
      <c r="IO2307" s="50"/>
      <c r="IP2307" s="50"/>
    </row>
    <row r="2308" s="83" customFormat="1" ht="15.75" customHeight="1" spans="1:250">
      <c r="A2308" s="89"/>
      <c r="C2308" s="87"/>
      <c r="F2308" s="88"/>
      <c r="IL2308" s="50"/>
      <c r="IM2308" s="50"/>
      <c r="IN2308" s="50"/>
      <c r="IO2308" s="50"/>
      <c r="IP2308" s="50"/>
    </row>
    <row r="2309" s="83" customFormat="1" ht="15.75" customHeight="1" spans="1:250">
      <c r="A2309" s="89"/>
      <c r="C2309" s="87"/>
      <c r="F2309" s="88"/>
      <c r="IL2309" s="50"/>
      <c r="IM2309" s="50"/>
      <c r="IN2309" s="50"/>
      <c r="IO2309" s="50"/>
      <c r="IP2309" s="50"/>
    </row>
    <row r="2310" s="83" customFormat="1" ht="15.75" customHeight="1" spans="1:250">
      <c r="A2310" s="89"/>
      <c r="C2310" s="87"/>
      <c r="F2310" s="88"/>
      <c r="IL2310" s="50"/>
      <c r="IM2310" s="50"/>
      <c r="IN2310" s="50"/>
      <c r="IO2310" s="50"/>
      <c r="IP2310" s="50"/>
    </row>
    <row r="2311" s="83" customFormat="1" ht="15.75" customHeight="1" spans="1:250">
      <c r="A2311" s="89"/>
      <c r="C2311" s="87"/>
      <c r="F2311" s="88"/>
      <c r="IL2311" s="50"/>
      <c r="IM2311" s="50"/>
      <c r="IN2311" s="50"/>
      <c r="IO2311" s="50"/>
      <c r="IP2311" s="50"/>
    </row>
    <row r="2312" s="83" customFormat="1" ht="15.75" customHeight="1" spans="1:250">
      <c r="A2312" s="89"/>
      <c r="C2312" s="87"/>
      <c r="F2312" s="88"/>
      <c r="IL2312" s="50"/>
      <c r="IM2312" s="50"/>
      <c r="IN2312" s="50"/>
      <c r="IO2312" s="50"/>
      <c r="IP2312" s="50"/>
    </row>
    <row r="2313" s="83" customFormat="1" ht="15.75" customHeight="1" spans="1:250">
      <c r="A2313" s="89"/>
      <c r="C2313" s="87"/>
      <c r="F2313" s="88"/>
      <c r="IL2313" s="50"/>
      <c r="IM2313" s="50"/>
      <c r="IN2313" s="50"/>
      <c r="IO2313" s="50"/>
      <c r="IP2313" s="50"/>
    </row>
    <row r="2314" s="83" customFormat="1" ht="15.75" customHeight="1" spans="1:250">
      <c r="A2314" s="89"/>
      <c r="C2314" s="87"/>
      <c r="F2314" s="88"/>
      <c r="IL2314" s="50"/>
      <c r="IM2314" s="50"/>
      <c r="IN2314" s="50"/>
      <c r="IO2314" s="50"/>
      <c r="IP2314" s="50"/>
    </row>
    <row r="2315" s="83" customFormat="1" ht="15.75" customHeight="1" spans="1:250">
      <c r="A2315" s="89"/>
      <c r="C2315" s="87"/>
      <c r="F2315" s="88"/>
      <c r="IL2315" s="50"/>
      <c r="IM2315" s="50"/>
      <c r="IN2315" s="50"/>
      <c r="IO2315" s="50"/>
      <c r="IP2315" s="50"/>
    </row>
    <row r="2316" s="83" customFormat="1" ht="15.75" customHeight="1" spans="1:250">
      <c r="A2316" s="89"/>
      <c r="C2316" s="87"/>
      <c r="F2316" s="88"/>
      <c r="IL2316" s="50"/>
      <c r="IM2316" s="50"/>
      <c r="IN2316" s="50"/>
      <c r="IO2316" s="50"/>
      <c r="IP2316" s="50"/>
    </row>
    <row r="2317" s="83" customFormat="1" ht="15.75" customHeight="1" spans="1:250">
      <c r="A2317" s="89"/>
      <c r="C2317" s="87"/>
      <c r="F2317" s="88"/>
      <c r="IL2317" s="50"/>
      <c r="IM2317" s="50"/>
      <c r="IN2317" s="50"/>
      <c r="IO2317" s="50"/>
      <c r="IP2317" s="50"/>
    </row>
    <row r="2318" s="83" customFormat="1" ht="15.75" customHeight="1" spans="1:250">
      <c r="A2318" s="89"/>
      <c r="C2318" s="87"/>
      <c r="F2318" s="88"/>
      <c r="IL2318" s="50"/>
      <c r="IM2318" s="50"/>
      <c r="IN2318" s="50"/>
      <c r="IO2318" s="50"/>
      <c r="IP2318" s="50"/>
    </row>
    <row r="2319" s="83" customFormat="1" ht="15.75" customHeight="1" spans="1:250">
      <c r="A2319" s="89"/>
      <c r="C2319" s="87"/>
      <c r="F2319" s="88"/>
      <c r="IL2319" s="50"/>
      <c r="IM2319" s="50"/>
      <c r="IN2319" s="50"/>
      <c r="IO2319" s="50"/>
      <c r="IP2319" s="50"/>
    </row>
    <row r="2320" s="83" customFormat="1" ht="15.75" customHeight="1" spans="1:250">
      <c r="A2320" s="89"/>
      <c r="C2320" s="87"/>
      <c r="F2320" s="88"/>
      <c r="IL2320" s="50"/>
      <c r="IM2320" s="50"/>
      <c r="IN2320" s="50"/>
      <c r="IO2320" s="50"/>
      <c r="IP2320" s="50"/>
    </row>
    <row r="2321" s="83" customFormat="1" ht="15.75" customHeight="1" spans="1:250">
      <c r="A2321" s="89"/>
      <c r="C2321" s="87"/>
      <c r="F2321" s="88"/>
      <c r="IL2321" s="50"/>
      <c r="IM2321" s="50"/>
      <c r="IN2321" s="50"/>
      <c r="IO2321" s="50"/>
      <c r="IP2321" s="50"/>
    </row>
    <row r="2322" s="83" customFormat="1" ht="15.75" customHeight="1" spans="1:250">
      <c r="A2322" s="89"/>
      <c r="C2322" s="87"/>
      <c r="F2322" s="88"/>
      <c r="IL2322" s="50"/>
      <c r="IM2322" s="50"/>
      <c r="IN2322" s="50"/>
      <c r="IO2322" s="50"/>
      <c r="IP2322" s="50"/>
    </row>
    <row r="2323" s="83" customFormat="1" ht="15.75" customHeight="1" spans="1:250">
      <c r="A2323" s="89"/>
      <c r="C2323" s="87"/>
      <c r="F2323" s="88"/>
      <c r="IL2323" s="50"/>
      <c r="IM2323" s="50"/>
      <c r="IN2323" s="50"/>
      <c r="IO2323" s="50"/>
      <c r="IP2323" s="50"/>
    </row>
    <row r="2324" s="83" customFormat="1" ht="15.75" customHeight="1" spans="1:250">
      <c r="A2324" s="89"/>
      <c r="C2324" s="87"/>
      <c r="F2324" s="88"/>
      <c r="IL2324" s="50"/>
      <c r="IM2324" s="50"/>
      <c r="IN2324" s="50"/>
      <c r="IO2324" s="50"/>
      <c r="IP2324" s="50"/>
    </row>
    <row r="2325" s="83" customFormat="1" ht="15.75" customHeight="1" spans="1:250">
      <c r="A2325" s="89"/>
      <c r="C2325" s="87"/>
      <c r="F2325" s="88"/>
      <c r="IL2325" s="50"/>
      <c r="IM2325" s="50"/>
      <c r="IN2325" s="50"/>
      <c r="IO2325" s="50"/>
      <c r="IP2325" s="50"/>
    </row>
    <row r="2326" s="83" customFormat="1" ht="15.75" customHeight="1" spans="1:250">
      <c r="A2326" s="89"/>
      <c r="C2326" s="87"/>
      <c r="F2326" s="88"/>
      <c r="IL2326" s="50"/>
      <c r="IM2326" s="50"/>
      <c r="IN2326" s="50"/>
      <c r="IO2326" s="50"/>
      <c r="IP2326" s="50"/>
    </row>
    <row r="2327" s="83" customFormat="1" ht="15.75" customHeight="1" spans="1:250">
      <c r="A2327" s="89"/>
      <c r="C2327" s="87"/>
      <c r="F2327" s="88"/>
      <c r="IL2327" s="50"/>
      <c r="IM2327" s="50"/>
      <c r="IN2327" s="50"/>
      <c r="IO2327" s="50"/>
      <c r="IP2327" s="50"/>
    </row>
    <row r="2328" s="83" customFormat="1" ht="15.75" customHeight="1" spans="1:250">
      <c r="A2328" s="89"/>
      <c r="C2328" s="87"/>
      <c r="F2328" s="88"/>
      <c r="IL2328" s="50"/>
      <c r="IM2328" s="50"/>
      <c r="IN2328" s="50"/>
      <c r="IO2328" s="50"/>
      <c r="IP2328" s="50"/>
    </row>
    <row r="2329" s="83" customFormat="1" ht="15.75" customHeight="1" spans="1:250">
      <c r="A2329" s="89"/>
      <c r="C2329" s="87"/>
      <c r="F2329" s="88"/>
      <c r="IL2329" s="50"/>
      <c r="IM2329" s="50"/>
      <c r="IN2329" s="50"/>
      <c r="IO2329" s="50"/>
      <c r="IP2329" s="50"/>
    </row>
    <row r="2330" s="83" customFormat="1" ht="15.75" customHeight="1" spans="1:250">
      <c r="A2330" s="89"/>
      <c r="C2330" s="87"/>
      <c r="F2330" s="88"/>
      <c r="IL2330" s="50"/>
      <c r="IM2330" s="50"/>
      <c r="IN2330" s="50"/>
      <c r="IO2330" s="50"/>
      <c r="IP2330" s="50"/>
    </row>
    <row r="2331" s="83" customFormat="1" ht="15.75" customHeight="1" spans="1:250">
      <c r="A2331" s="89"/>
      <c r="C2331" s="87"/>
      <c r="F2331" s="88"/>
      <c r="IL2331" s="50"/>
      <c r="IM2331" s="50"/>
      <c r="IN2331" s="50"/>
      <c r="IO2331" s="50"/>
      <c r="IP2331" s="50"/>
    </row>
    <row r="2332" s="83" customFormat="1" ht="15.75" customHeight="1" spans="1:250">
      <c r="A2332" s="89"/>
      <c r="C2332" s="87"/>
      <c r="F2332" s="88"/>
      <c r="IL2332" s="50"/>
      <c r="IM2332" s="50"/>
      <c r="IN2332" s="50"/>
      <c r="IO2332" s="50"/>
      <c r="IP2332" s="50"/>
    </row>
    <row r="2333" s="83" customFormat="1" ht="15.75" customHeight="1" spans="1:250">
      <c r="A2333" s="89"/>
      <c r="C2333" s="87"/>
      <c r="F2333" s="88"/>
      <c r="IL2333" s="50"/>
      <c r="IM2333" s="50"/>
      <c r="IN2333" s="50"/>
      <c r="IO2333" s="50"/>
      <c r="IP2333" s="50"/>
    </row>
    <row r="2334" s="83" customFormat="1" ht="15.75" customHeight="1" spans="1:250">
      <c r="A2334" s="89"/>
      <c r="C2334" s="87"/>
      <c r="F2334" s="88"/>
      <c r="IL2334" s="50"/>
      <c r="IM2334" s="50"/>
      <c r="IN2334" s="50"/>
      <c r="IO2334" s="50"/>
      <c r="IP2334" s="50"/>
    </row>
    <row r="2335" s="83" customFormat="1" ht="15.75" customHeight="1" spans="1:250">
      <c r="A2335" s="89"/>
      <c r="C2335" s="87"/>
      <c r="F2335" s="88"/>
      <c r="IL2335" s="50"/>
      <c r="IM2335" s="50"/>
      <c r="IN2335" s="50"/>
      <c r="IO2335" s="50"/>
      <c r="IP2335" s="50"/>
    </row>
    <row r="2336" s="83" customFormat="1" ht="15.75" customHeight="1" spans="1:250">
      <c r="A2336" s="89"/>
      <c r="C2336" s="87"/>
      <c r="F2336" s="88"/>
      <c r="IL2336" s="50"/>
      <c r="IM2336" s="50"/>
      <c r="IN2336" s="50"/>
      <c r="IO2336" s="50"/>
      <c r="IP2336" s="50"/>
    </row>
    <row r="2337" s="83" customFormat="1" ht="15.75" customHeight="1" spans="1:250">
      <c r="A2337" s="89"/>
      <c r="C2337" s="87"/>
      <c r="F2337" s="88"/>
      <c r="IL2337" s="50"/>
      <c r="IM2337" s="50"/>
      <c r="IN2337" s="50"/>
      <c r="IO2337" s="50"/>
      <c r="IP2337" s="50"/>
    </row>
    <row r="2338" s="83" customFormat="1" ht="15.75" customHeight="1" spans="1:250">
      <c r="A2338" s="89"/>
      <c r="C2338" s="87"/>
      <c r="F2338" s="88"/>
      <c r="IL2338" s="50"/>
      <c r="IM2338" s="50"/>
      <c r="IN2338" s="50"/>
      <c r="IO2338" s="50"/>
      <c r="IP2338" s="50"/>
    </row>
    <row r="2339" s="83" customFormat="1" ht="15.75" customHeight="1" spans="1:250">
      <c r="A2339" s="89"/>
      <c r="C2339" s="87"/>
      <c r="F2339" s="88"/>
      <c r="IL2339" s="50"/>
      <c r="IM2339" s="50"/>
      <c r="IN2339" s="50"/>
      <c r="IO2339" s="50"/>
      <c r="IP2339" s="50"/>
    </row>
    <row r="2340" s="83" customFormat="1" ht="15.75" customHeight="1" spans="1:250">
      <c r="A2340" s="89"/>
      <c r="C2340" s="87"/>
      <c r="F2340" s="88"/>
      <c r="IL2340" s="50"/>
      <c r="IM2340" s="50"/>
      <c r="IN2340" s="50"/>
      <c r="IO2340" s="50"/>
      <c r="IP2340" s="50"/>
    </row>
    <row r="2341" s="83" customFormat="1" ht="15.75" customHeight="1" spans="1:250">
      <c r="A2341" s="89"/>
      <c r="C2341" s="87"/>
      <c r="F2341" s="88"/>
      <c r="IL2341" s="50"/>
      <c r="IM2341" s="50"/>
      <c r="IN2341" s="50"/>
      <c r="IO2341" s="50"/>
      <c r="IP2341" s="50"/>
    </row>
    <row r="2342" s="83" customFormat="1" ht="15.75" customHeight="1" spans="1:250">
      <c r="A2342" s="89"/>
      <c r="C2342" s="87"/>
      <c r="F2342" s="88"/>
      <c r="IL2342" s="50"/>
      <c r="IM2342" s="50"/>
      <c r="IN2342" s="50"/>
      <c r="IO2342" s="50"/>
      <c r="IP2342" s="50"/>
    </row>
    <row r="2343" s="83" customFormat="1" ht="15.75" customHeight="1" spans="1:250">
      <c r="A2343" s="89"/>
      <c r="C2343" s="87"/>
      <c r="F2343" s="88"/>
      <c r="IL2343" s="50"/>
      <c r="IM2343" s="50"/>
      <c r="IN2343" s="50"/>
      <c r="IO2343" s="50"/>
      <c r="IP2343" s="50"/>
    </row>
    <row r="2344" s="83" customFormat="1" ht="15.75" customHeight="1" spans="1:250">
      <c r="A2344" s="89"/>
      <c r="C2344" s="87"/>
      <c r="F2344" s="88"/>
      <c r="IL2344" s="50"/>
      <c r="IM2344" s="50"/>
      <c r="IN2344" s="50"/>
      <c r="IO2344" s="50"/>
      <c r="IP2344" s="50"/>
    </row>
    <row r="2345" s="83" customFormat="1" ht="15.75" customHeight="1" spans="1:250">
      <c r="A2345" s="89"/>
      <c r="C2345" s="87"/>
      <c r="F2345" s="88"/>
      <c r="IL2345" s="50"/>
      <c r="IM2345" s="50"/>
      <c r="IN2345" s="50"/>
      <c r="IO2345" s="50"/>
      <c r="IP2345" s="50"/>
    </row>
    <row r="2346" s="83" customFormat="1" ht="15.75" customHeight="1" spans="1:250">
      <c r="A2346" s="89"/>
      <c r="C2346" s="87"/>
      <c r="F2346" s="88"/>
      <c r="IL2346" s="50"/>
      <c r="IM2346" s="50"/>
      <c r="IN2346" s="50"/>
      <c r="IO2346" s="50"/>
      <c r="IP2346" s="50"/>
    </row>
    <row r="2347" s="83" customFormat="1" ht="15.75" customHeight="1" spans="1:250">
      <c r="A2347" s="89"/>
      <c r="C2347" s="87"/>
      <c r="F2347" s="88"/>
      <c r="IL2347" s="50"/>
      <c r="IM2347" s="50"/>
      <c r="IN2347" s="50"/>
      <c r="IO2347" s="50"/>
      <c r="IP2347" s="50"/>
    </row>
    <row r="2348" s="83" customFormat="1" ht="15.75" customHeight="1" spans="1:250">
      <c r="A2348" s="89"/>
      <c r="C2348" s="87"/>
      <c r="F2348" s="88"/>
      <c r="IL2348" s="50"/>
      <c r="IM2348" s="50"/>
      <c r="IN2348" s="50"/>
      <c r="IO2348" s="50"/>
      <c r="IP2348" s="50"/>
    </row>
    <row r="2349" s="83" customFormat="1" ht="15.75" customHeight="1" spans="1:250">
      <c r="A2349" s="89"/>
      <c r="C2349" s="87"/>
      <c r="F2349" s="88"/>
      <c r="IL2349" s="50"/>
      <c r="IM2349" s="50"/>
      <c r="IN2349" s="50"/>
      <c r="IO2349" s="50"/>
      <c r="IP2349" s="50"/>
    </row>
    <row r="2350" s="83" customFormat="1" ht="15.75" customHeight="1" spans="1:250">
      <c r="A2350" s="89"/>
      <c r="C2350" s="87"/>
      <c r="F2350" s="88"/>
      <c r="IL2350" s="50"/>
      <c r="IM2350" s="50"/>
      <c r="IN2350" s="50"/>
      <c r="IO2350" s="50"/>
      <c r="IP2350" s="50"/>
    </row>
    <row r="2351" s="83" customFormat="1" ht="15.75" customHeight="1" spans="1:250">
      <c r="A2351" s="89"/>
      <c r="C2351" s="87"/>
      <c r="F2351" s="88"/>
      <c r="IL2351" s="50"/>
      <c r="IM2351" s="50"/>
      <c r="IN2351" s="50"/>
      <c r="IO2351" s="50"/>
      <c r="IP2351" s="50"/>
    </row>
    <row r="2352" s="83" customFormat="1" ht="15.75" customHeight="1" spans="1:250">
      <c r="A2352" s="89"/>
      <c r="C2352" s="87"/>
      <c r="F2352" s="88"/>
      <c r="IL2352" s="50"/>
      <c r="IM2352" s="50"/>
      <c r="IN2352" s="50"/>
      <c r="IO2352" s="50"/>
      <c r="IP2352" s="50"/>
    </row>
    <row r="2353" s="83" customFormat="1" ht="15.75" customHeight="1" spans="1:250">
      <c r="A2353" s="89"/>
      <c r="C2353" s="87"/>
      <c r="F2353" s="88"/>
      <c r="IL2353" s="50"/>
      <c r="IM2353" s="50"/>
      <c r="IN2353" s="50"/>
      <c r="IO2353" s="50"/>
      <c r="IP2353" s="50"/>
    </row>
    <row r="2354" s="83" customFormat="1" ht="15.75" customHeight="1" spans="1:250">
      <c r="A2354" s="89"/>
      <c r="C2354" s="87"/>
      <c r="F2354" s="88"/>
      <c r="IL2354" s="50"/>
      <c r="IM2354" s="50"/>
      <c r="IN2354" s="50"/>
      <c r="IO2354" s="50"/>
      <c r="IP2354" s="50"/>
    </row>
    <row r="2355" s="83" customFormat="1" ht="15.75" customHeight="1" spans="1:250">
      <c r="A2355" s="89"/>
      <c r="C2355" s="87"/>
      <c r="F2355" s="88"/>
      <c r="IL2355" s="50"/>
      <c r="IM2355" s="50"/>
      <c r="IN2355" s="50"/>
      <c r="IO2355" s="50"/>
      <c r="IP2355" s="50"/>
    </row>
    <row r="2356" s="83" customFormat="1" ht="15.75" customHeight="1" spans="1:250">
      <c r="A2356" s="89"/>
      <c r="C2356" s="87"/>
      <c r="F2356" s="88"/>
      <c r="IL2356" s="50"/>
      <c r="IM2356" s="50"/>
      <c r="IN2356" s="50"/>
      <c r="IO2356" s="50"/>
      <c r="IP2356" s="50"/>
    </row>
    <row r="2357" s="83" customFormat="1" ht="15.75" customHeight="1" spans="1:250">
      <c r="A2357" s="89"/>
      <c r="C2357" s="87"/>
      <c r="F2357" s="88"/>
      <c r="IL2357" s="50"/>
      <c r="IM2357" s="50"/>
      <c r="IN2357" s="50"/>
      <c r="IO2357" s="50"/>
      <c r="IP2357" s="50"/>
    </row>
    <row r="2358" s="83" customFormat="1" ht="15.75" customHeight="1" spans="1:250">
      <c r="A2358" s="89"/>
      <c r="C2358" s="87"/>
      <c r="F2358" s="88"/>
      <c r="IL2358" s="50"/>
      <c r="IM2358" s="50"/>
      <c r="IN2358" s="50"/>
      <c r="IO2358" s="50"/>
      <c r="IP2358" s="50"/>
    </row>
    <row r="2359" s="83" customFormat="1" ht="15.75" customHeight="1" spans="1:250">
      <c r="A2359" s="89"/>
      <c r="C2359" s="87"/>
      <c r="F2359" s="88"/>
      <c r="IL2359" s="50"/>
      <c r="IM2359" s="50"/>
      <c r="IN2359" s="50"/>
      <c r="IO2359" s="50"/>
      <c r="IP2359" s="50"/>
    </row>
    <row r="2360" s="83" customFormat="1" ht="15.75" customHeight="1" spans="1:250">
      <c r="A2360" s="89"/>
      <c r="C2360" s="87"/>
      <c r="F2360" s="88"/>
      <c r="IL2360" s="50"/>
      <c r="IM2360" s="50"/>
      <c r="IN2360" s="50"/>
      <c r="IO2360" s="50"/>
      <c r="IP2360" s="50"/>
    </row>
    <row r="2361" s="83" customFormat="1" ht="15.75" customHeight="1" spans="1:250">
      <c r="A2361" s="89"/>
      <c r="C2361" s="87"/>
      <c r="F2361" s="88"/>
      <c r="IL2361" s="50"/>
      <c r="IM2361" s="50"/>
      <c r="IN2361" s="50"/>
      <c r="IO2361" s="50"/>
      <c r="IP2361" s="50"/>
    </row>
    <row r="2362" s="83" customFormat="1" ht="15.75" customHeight="1" spans="1:250">
      <c r="A2362" s="89"/>
      <c r="C2362" s="87"/>
      <c r="F2362" s="88"/>
      <c r="IL2362" s="50"/>
      <c r="IM2362" s="50"/>
      <c r="IN2362" s="50"/>
      <c r="IO2362" s="50"/>
      <c r="IP2362" s="50"/>
    </row>
    <row r="2363" s="83" customFormat="1" ht="15.75" customHeight="1" spans="1:250">
      <c r="A2363" s="89"/>
      <c r="C2363" s="87"/>
      <c r="F2363" s="88"/>
      <c r="IL2363" s="50"/>
      <c r="IM2363" s="50"/>
      <c r="IN2363" s="50"/>
      <c r="IO2363" s="50"/>
      <c r="IP2363" s="50"/>
    </row>
    <row r="2364" s="83" customFormat="1" ht="15.75" customHeight="1" spans="1:250">
      <c r="A2364" s="89"/>
      <c r="C2364" s="87"/>
      <c r="F2364" s="88"/>
      <c r="IL2364" s="50"/>
      <c r="IM2364" s="50"/>
      <c r="IN2364" s="50"/>
      <c r="IO2364" s="50"/>
      <c r="IP2364" s="50"/>
    </row>
    <row r="2365" s="83" customFormat="1" ht="15.75" customHeight="1" spans="1:250">
      <c r="A2365" s="89"/>
      <c r="C2365" s="87"/>
      <c r="F2365" s="88"/>
      <c r="IL2365" s="50"/>
      <c r="IM2365" s="50"/>
      <c r="IN2365" s="50"/>
      <c r="IO2365" s="50"/>
      <c r="IP2365" s="50"/>
    </row>
    <row r="2366" s="83" customFormat="1" ht="15.75" customHeight="1" spans="1:250">
      <c r="A2366" s="89"/>
      <c r="C2366" s="87"/>
      <c r="F2366" s="88"/>
      <c r="IL2366" s="50"/>
      <c r="IM2366" s="50"/>
      <c r="IN2366" s="50"/>
      <c r="IO2366" s="50"/>
      <c r="IP2366" s="50"/>
    </row>
    <row r="2367" s="83" customFormat="1" ht="15.75" customHeight="1" spans="1:250">
      <c r="A2367" s="89"/>
      <c r="C2367" s="87"/>
      <c r="F2367" s="88"/>
      <c r="IL2367" s="50"/>
      <c r="IM2367" s="50"/>
      <c r="IN2367" s="50"/>
      <c r="IO2367" s="50"/>
      <c r="IP2367" s="50"/>
    </row>
    <row r="2368" s="83" customFormat="1" ht="15.75" customHeight="1" spans="1:250">
      <c r="A2368" s="89"/>
      <c r="C2368" s="87"/>
      <c r="F2368" s="88"/>
      <c r="IL2368" s="50"/>
      <c r="IM2368" s="50"/>
      <c r="IN2368" s="50"/>
      <c r="IO2368" s="50"/>
      <c r="IP2368" s="50"/>
    </row>
    <row r="2369" s="83" customFormat="1" ht="15.75" customHeight="1" spans="1:250">
      <c r="A2369" s="89"/>
      <c r="C2369" s="87"/>
      <c r="F2369" s="88"/>
      <c r="IL2369" s="50"/>
      <c r="IM2369" s="50"/>
      <c r="IN2369" s="50"/>
      <c r="IO2369" s="50"/>
      <c r="IP2369" s="50"/>
    </row>
    <row r="2370" s="83" customFormat="1" ht="15.75" customHeight="1" spans="1:250">
      <c r="A2370" s="89"/>
      <c r="C2370" s="87"/>
      <c r="F2370" s="88"/>
      <c r="IL2370" s="50"/>
      <c r="IM2370" s="50"/>
      <c r="IN2370" s="50"/>
      <c r="IO2370" s="50"/>
      <c r="IP2370" s="50"/>
    </row>
    <row r="2371" s="83" customFormat="1" ht="15.75" customHeight="1" spans="1:250">
      <c r="A2371" s="89"/>
      <c r="C2371" s="87"/>
      <c r="F2371" s="88"/>
      <c r="IL2371" s="50"/>
      <c r="IM2371" s="50"/>
      <c r="IN2371" s="50"/>
      <c r="IO2371" s="50"/>
      <c r="IP2371" s="50"/>
    </row>
    <row r="2372" s="83" customFormat="1" ht="15.75" customHeight="1" spans="1:250">
      <c r="A2372" s="89"/>
      <c r="C2372" s="87"/>
      <c r="F2372" s="88"/>
      <c r="IL2372" s="50"/>
      <c r="IM2372" s="50"/>
      <c r="IN2372" s="50"/>
      <c r="IO2372" s="50"/>
      <c r="IP2372" s="50"/>
    </row>
    <row r="2373" s="83" customFormat="1" ht="15.75" customHeight="1" spans="1:250">
      <c r="A2373" s="89"/>
      <c r="C2373" s="87"/>
      <c r="F2373" s="88"/>
      <c r="IL2373" s="50"/>
      <c r="IM2373" s="50"/>
      <c r="IN2373" s="50"/>
      <c r="IO2373" s="50"/>
      <c r="IP2373" s="50"/>
    </row>
    <row r="2374" s="83" customFormat="1" ht="15.75" customHeight="1" spans="1:250">
      <c r="A2374" s="89"/>
      <c r="C2374" s="87"/>
      <c r="F2374" s="88"/>
      <c r="IL2374" s="50"/>
      <c r="IM2374" s="50"/>
      <c r="IN2374" s="50"/>
      <c r="IO2374" s="50"/>
      <c r="IP2374" s="50"/>
    </row>
    <row r="2375" s="83" customFormat="1" ht="15.75" customHeight="1" spans="1:250">
      <c r="A2375" s="89"/>
      <c r="C2375" s="87"/>
      <c r="F2375" s="88"/>
      <c r="IL2375" s="50"/>
      <c r="IM2375" s="50"/>
      <c r="IN2375" s="50"/>
      <c r="IO2375" s="50"/>
      <c r="IP2375" s="50"/>
    </row>
    <row r="2376" s="83" customFormat="1" ht="15.75" customHeight="1" spans="1:250">
      <c r="A2376" s="89"/>
      <c r="C2376" s="87"/>
      <c r="F2376" s="88"/>
      <c r="IL2376" s="50"/>
      <c r="IM2376" s="50"/>
      <c r="IN2376" s="50"/>
      <c r="IO2376" s="50"/>
      <c r="IP2376" s="50"/>
    </row>
    <row r="2377" s="83" customFormat="1" ht="15.75" customHeight="1" spans="1:250">
      <c r="A2377" s="89"/>
      <c r="C2377" s="87"/>
      <c r="F2377" s="88"/>
      <c r="IL2377" s="50"/>
      <c r="IM2377" s="50"/>
      <c r="IN2377" s="50"/>
      <c r="IO2377" s="50"/>
      <c r="IP2377" s="50"/>
    </row>
    <row r="2378" s="83" customFormat="1" ht="15.75" customHeight="1" spans="1:250">
      <c r="A2378" s="89"/>
      <c r="C2378" s="87"/>
      <c r="F2378" s="88"/>
      <c r="IL2378" s="50"/>
      <c r="IM2378" s="50"/>
      <c r="IN2378" s="50"/>
      <c r="IO2378" s="50"/>
      <c r="IP2378" s="50"/>
    </row>
    <row r="2379" s="83" customFormat="1" ht="15.75" customHeight="1" spans="1:250">
      <c r="A2379" s="89"/>
      <c r="C2379" s="87"/>
      <c r="F2379" s="88"/>
      <c r="IL2379" s="50"/>
      <c r="IM2379" s="50"/>
      <c r="IN2379" s="50"/>
      <c r="IO2379" s="50"/>
      <c r="IP2379" s="50"/>
    </row>
    <row r="2380" s="83" customFormat="1" ht="15.75" customHeight="1" spans="1:250">
      <c r="A2380" s="89"/>
      <c r="C2380" s="87"/>
      <c r="F2380" s="88"/>
      <c r="IL2380" s="50"/>
      <c r="IM2380" s="50"/>
      <c r="IN2380" s="50"/>
      <c r="IO2380" s="50"/>
      <c r="IP2380" s="50"/>
    </row>
    <row r="2381" s="83" customFormat="1" ht="15.75" customHeight="1" spans="1:250">
      <c r="A2381" s="89"/>
      <c r="C2381" s="87"/>
      <c r="F2381" s="88"/>
      <c r="IL2381" s="50"/>
      <c r="IM2381" s="50"/>
      <c r="IN2381" s="50"/>
      <c r="IO2381" s="50"/>
      <c r="IP2381" s="50"/>
    </row>
    <row r="2382" s="83" customFormat="1" ht="15.75" customHeight="1" spans="1:250">
      <c r="A2382" s="89"/>
      <c r="C2382" s="87"/>
      <c r="F2382" s="88"/>
      <c r="IL2382" s="50"/>
      <c r="IM2382" s="50"/>
      <c r="IN2382" s="50"/>
      <c r="IO2382" s="50"/>
      <c r="IP2382" s="50"/>
    </row>
    <row r="2383" s="83" customFormat="1" ht="15.75" customHeight="1" spans="1:250">
      <c r="A2383" s="89"/>
      <c r="C2383" s="87"/>
      <c r="F2383" s="88"/>
      <c r="IL2383" s="50"/>
      <c r="IM2383" s="50"/>
      <c r="IN2383" s="50"/>
      <c r="IO2383" s="50"/>
      <c r="IP2383" s="50"/>
    </row>
    <row r="2384" s="83" customFormat="1" ht="15.75" customHeight="1" spans="1:250">
      <c r="A2384" s="89"/>
      <c r="C2384" s="87"/>
      <c r="F2384" s="88"/>
      <c r="IL2384" s="50"/>
      <c r="IM2384" s="50"/>
      <c r="IN2384" s="50"/>
      <c r="IO2384" s="50"/>
      <c r="IP2384" s="50"/>
    </row>
    <row r="2385" s="83" customFormat="1" ht="15.75" customHeight="1" spans="1:250">
      <c r="A2385" s="89"/>
      <c r="C2385" s="87"/>
      <c r="F2385" s="88"/>
      <c r="IL2385" s="50"/>
      <c r="IM2385" s="50"/>
      <c r="IN2385" s="50"/>
      <c r="IO2385" s="50"/>
      <c r="IP2385" s="50"/>
    </row>
    <row r="2386" s="83" customFormat="1" ht="15.75" customHeight="1" spans="1:250">
      <c r="A2386" s="89"/>
      <c r="C2386" s="87"/>
      <c r="F2386" s="88"/>
      <c r="IL2386" s="50"/>
      <c r="IM2386" s="50"/>
      <c r="IN2386" s="50"/>
      <c r="IO2386" s="50"/>
      <c r="IP2386" s="50"/>
    </row>
    <row r="2387" s="83" customFormat="1" ht="15.75" customHeight="1" spans="1:250">
      <c r="A2387" s="89"/>
      <c r="C2387" s="87"/>
      <c r="F2387" s="88"/>
      <c r="IL2387" s="50"/>
      <c r="IM2387" s="50"/>
      <c r="IN2387" s="50"/>
      <c r="IO2387" s="50"/>
      <c r="IP2387" s="50"/>
    </row>
    <row r="2388" s="83" customFormat="1" ht="15.75" customHeight="1" spans="1:250">
      <c r="A2388" s="89"/>
      <c r="C2388" s="87"/>
      <c r="F2388" s="88"/>
      <c r="IL2388" s="50"/>
      <c r="IM2388" s="50"/>
      <c r="IN2388" s="50"/>
      <c r="IO2388" s="50"/>
      <c r="IP2388" s="50"/>
    </row>
    <row r="2389" s="83" customFormat="1" ht="15.75" customHeight="1" spans="1:250">
      <c r="A2389" s="89"/>
      <c r="C2389" s="87"/>
      <c r="F2389" s="88"/>
      <c r="IL2389" s="50"/>
      <c r="IM2389" s="50"/>
      <c r="IN2389" s="50"/>
      <c r="IO2389" s="50"/>
      <c r="IP2389" s="50"/>
    </row>
    <row r="2390" s="83" customFormat="1" ht="15.75" customHeight="1" spans="1:250">
      <c r="A2390" s="89"/>
      <c r="C2390" s="87"/>
      <c r="F2390" s="88"/>
      <c r="IL2390" s="50"/>
      <c r="IM2390" s="50"/>
      <c r="IN2390" s="50"/>
      <c r="IO2390" s="50"/>
      <c r="IP2390" s="50"/>
    </row>
    <row r="2391" s="83" customFormat="1" ht="15.75" customHeight="1" spans="1:250">
      <c r="A2391" s="89"/>
      <c r="C2391" s="87"/>
      <c r="F2391" s="88"/>
      <c r="IL2391" s="50"/>
      <c r="IM2391" s="50"/>
      <c r="IN2391" s="50"/>
      <c r="IO2391" s="50"/>
      <c r="IP2391" s="50"/>
    </row>
    <row r="2392" s="83" customFormat="1" ht="15.75" customHeight="1" spans="1:250">
      <c r="A2392" s="89"/>
      <c r="C2392" s="87"/>
      <c r="F2392" s="88"/>
      <c r="IL2392" s="50"/>
      <c r="IM2392" s="50"/>
      <c r="IN2392" s="50"/>
      <c r="IO2392" s="50"/>
      <c r="IP2392" s="50"/>
    </row>
    <row r="2393" s="83" customFormat="1" ht="15.75" customHeight="1" spans="1:250">
      <c r="A2393" s="89"/>
      <c r="C2393" s="87"/>
      <c r="F2393" s="88"/>
      <c r="IL2393" s="50"/>
      <c r="IM2393" s="50"/>
      <c r="IN2393" s="50"/>
      <c r="IO2393" s="50"/>
      <c r="IP2393" s="50"/>
    </row>
    <row r="2394" s="83" customFormat="1" ht="15.75" customHeight="1" spans="1:250">
      <c r="A2394" s="89"/>
      <c r="C2394" s="87"/>
      <c r="F2394" s="88"/>
      <c r="IL2394" s="50"/>
      <c r="IM2394" s="50"/>
      <c r="IN2394" s="50"/>
      <c r="IO2394" s="50"/>
      <c r="IP2394" s="50"/>
    </row>
    <row r="2395" s="83" customFormat="1" ht="15.75" customHeight="1" spans="1:250">
      <c r="A2395" s="89"/>
      <c r="C2395" s="87"/>
      <c r="F2395" s="88"/>
      <c r="IL2395" s="50"/>
      <c r="IM2395" s="50"/>
      <c r="IN2395" s="50"/>
      <c r="IO2395" s="50"/>
      <c r="IP2395" s="50"/>
    </row>
    <row r="2396" s="83" customFormat="1" ht="15.75" customHeight="1" spans="1:250">
      <c r="A2396" s="89"/>
      <c r="C2396" s="87"/>
      <c r="F2396" s="88"/>
      <c r="IL2396" s="50"/>
      <c r="IM2396" s="50"/>
      <c r="IN2396" s="50"/>
      <c r="IO2396" s="50"/>
      <c r="IP2396" s="50"/>
    </row>
    <row r="2397" s="83" customFormat="1" ht="15.75" customHeight="1" spans="1:250">
      <c r="A2397" s="89"/>
      <c r="C2397" s="87"/>
      <c r="F2397" s="88"/>
      <c r="IL2397" s="50"/>
      <c r="IM2397" s="50"/>
      <c r="IN2397" s="50"/>
      <c r="IO2397" s="50"/>
      <c r="IP2397" s="50"/>
    </row>
    <row r="2398" s="83" customFormat="1" ht="15.75" customHeight="1" spans="1:250">
      <c r="A2398" s="89"/>
      <c r="C2398" s="87"/>
      <c r="F2398" s="88"/>
      <c r="IL2398" s="50"/>
      <c r="IM2398" s="50"/>
      <c r="IN2398" s="50"/>
      <c r="IO2398" s="50"/>
      <c r="IP2398" s="50"/>
    </row>
    <row r="2399" s="83" customFormat="1" ht="15.75" customHeight="1" spans="1:250">
      <c r="A2399" s="89"/>
      <c r="C2399" s="87"/>
      <c r="F2399" s="88"/>
      <c r="IL2399" s="50"/>
      <c r="IM2399" s="50"/>
      <c r="IN2399" s="50"/>
      <c r="IO2399" s="50"/>
      <c r="IP2399" s="50"/>
    </row>
    <row r="2400" s="83" customFormat="1" ht="15.75" customHeight="1" spans="1:250">
      <c r="A2400" s="89"/>
      <c r="C2400" s="87"/>
      <c r="F2400" s="88"/>
      <c r="IL2400" s="50"/>
      <c r="IM2400" s="50"/>
      <c r="IN2400" s="50"/>
      <c r="IO2400" s="50"/>
      <c r="IP2400" s="50"/>
    </row>
    <row r="2401" s="83" customFormat="1" ht="15.75" customHeight="1" spans="1:250">
      <c r="A2401" s="89"/>
      <c r="C2401" s="87"/>
      <c r="F2401" s="88"/>
      <c r="IL2401" s="50"/>
      <c r="IM2401" s="50"/>
      <c r="IN2401" s="50"/>
      <c r="IO2401" s="50"/>
      <c r="IP2401" s="50"/>
    </row>
    <row r="2402" s="83" customFormat="1" ht="15.75" customHeight="1" spans="1:250">
      <c r="A2402" s="89"/>
      <c r="C2402" s="87"/>
      <c r="F2402" s="88"/>
      <c r="IL2402" s="50"/>
      <c r="IM2402" s="50"/>
      <c r="IN2402" s="50"/>
      <c r="IO2402" s="50"/>
      <c r="IP2402" s="50"/>
    </row>
    <row r="2403" s="83" customFormat="1" ht="15.75" customHeight="1" spans="1:250">
      <c r="A2403" s="89"/>
      <c r="C2403" s="87"/>
      <c r="F2403" s="88"/>
      <c r="IL2403" s="50"/>
      <c r="IM2403" s="50"/>
      <c r="IN2403" s="50"/>
      <c r="IO2403" s="50"/>
      <c r="IP2403" s="50"/>
    </row>
    <row r="2404" s="83" customFormat="1" ht="15.75" customHeight="1" spans="1:250">
      <c r="A2404" s="89"/>
      <c r="C2404" s="87"/>
      <c r="F2404" s="88"/>
      <c r="IL2404" s="50"/>
      <c r="IM2404" s="50"/>
      <c r="IN2404" s="50"/>
      <c r="IO2404" s="50"/>
      <c r="IP2404" s="50"/>
    </row>
    <row r="2405" s="83" customFormat="1" ht="15.75" customHeight="1" spans="1:250">
      <c r="A2405" s="89"/>
      <c r="C2405" s="87"/>
      <c r="F2405" s="88"/>
      <c r="IL2405" s="50"/>
      <c r="IM2405" s="50"/>
      <c r="IN2405" s="50"/>
      <c r="IO2405" s="50"/>
      <c r="IP2405" s="50"/>
    </row>
    <row r="2406" s="83" customFormat="1" ht="15.75" customHeight="1" spans="1:250">
      <c r="A2406" s="89"/>
      <c r="C2406" s="87"/>
      <c r="F2406" s="88"/>
      <c r="IL2406" s="50"/>
      <c r="IM2406" s="50"/>
      <c r="IN2406" s="50"/>
      <c r="IO2406" s="50"/>
      <c r="IP2406" s="50"/>
    </row>
    <row r="2407" s="83" customFormat="1" ht="15.75" customHeight="1" spans="1:250">
      <c r="A2407" s="89"/>
      <c r="C2407" s="87"/>
      <c r="F2407" s="88"/>
      <c r="IL2407" s="50"/>
      <c r="IM2407" s="50"/>
      <c r="IN2407" s="50"/>
      <c r="IO2407" s="50"/>
      <c r="IP2407" s="50"/>
    </row>
    <row r="2408" s="83" customFormat="1" ht="15.75" customHeight="1" spans="1:250">
      <c r="A2408" s="89"/>
      <c r="C2408" s="87"/>
      <c r="F2408" s="88"/>
      <c r="IL2408" s="50"/>
      <c r="IM2408" s="50"/>
      <c r="IN2408" s="50"/>
      <c r="IO2408" s="50"/>
      <c r="IP2408" s="50"/>
    </row>
    <row r="2409" s="83" customFormat="1" ht="15.75" customHeight="1" spans="1:250">
      <c r="A2409" s="89"/>
      <c r="C2409" s="87"/>
      <c r="F2409" s="88"/>
      <c r="IL2409" s="50"/>
      <c r="IM2409" s="50"/>
      <c r="IN2409" s="50"/>
      <c r="IO2409" s="50"/>
      <c r="IP2409" s="50"/>
    </row>
    <row r="2410" s="83" customFormat="1" ht="15.75" customHeight="1" spans="1:250">
      <c r="A2410" s="89"/>
      <c r="C2410" s="87"/>
      <c r="F2410" s="88"/>
      <c r="IL2410" s="50"/>
      <c r="IM2410" s="50"/>
      <c r="IN2410" s="50"/>
      <c r="IO2410" s="50"/>
      <c r="IP2410" s="50"/>
    </row>
    <row r="2411" s="83" customFormat="1" ht="15.75" customHeight="1" spans="1:250">
      <c r="A2411" s="89"/>
      <c r="C2411" s="87"/>
      <c r="F2411" s="88"/>
      <c r="IL2411" s="50"/>
      <c r="IM2411" s="50"/>
      <c r="IN2411" s="50"/>
      <c r="IO2411" s="50"/>
      <c r="IP2411" s="50"/>
    </row>
    <row r="2412" s="83" customFormat="1" ht="15.75" customHeight="1" spans="1:250">
      <c r="A2412" s="89"/>
      <c r="C2412" s="87"/>
      <c r="F2412" s="88"/>
      <c r="IL2412" s="50"/>
      <c r="IM2412" s="50"/>
      <c r="IN2412" s="50"/>
      <c r="IO2412" s="50"/>
      <c r="IP2412" s="50"/>
    </row>
    <row r="2413" s="83" customFormat="1" ht="15.75" customHeight="1" spans="1:250">
      <c r="A2413" s="89"/>
      <c r="C2413" s="87"/>
      <c r="F2413" s="88"/>
      <c r="IL2413" s="50"/>
      <c r="IM2413" s="50"/>
      <c r="IN2413" s="50"/>
      <c r="IO2413" s="50"/>
      <c r="IP2413" s="50"/>
    </row>
    <row r="2414" s="83" customFormat="1" ht="15.75" customHeight="1" spans="1:250">
      <c r="A2414" s="89"/>
      <c r="C2414" s="87"/>
      <c r="F2414" s="88"/>
      <c r="IL2414" s="50"/>
      <c r="IM2414" s="50"/>
      <c r="IN2414" s="50"/>
      <c r="IO2414" s="50"/>
      <c r="IP2414" s="50"/>
    </row>
    <row r="2415" s="83" customFormat="1" ht="15.75" customHeight="1" spans="1:250">
      <c r="A2415" s="89"/>
      <c r="C2415" s="87"/>
      <c r="F2415" s="88"/>
      <c r="IL2415" s="50"/>
      <c r="IM2415" s="50"/>
      <c r="IN2415" s="50"/>
      <c r="IO2415" s="50"/>
      <c r="IP2415" s="50"/>
    </row>
    <row r="2416" s="83" customFormat="1" ht="15.75" customHeight="1" spans="1:250">
      <c r="A2416" s="89"/>
      <c r="C2416" s="87"/>
      <c r="F2416" s="88"/>
      <c r="IL2416" s="50"/>
      <c r="IM2416" s="50"/>
      <c r="IN2416" s="50"/>
      <c r="IO2416" s="50"/>
      <c r="IP2416" s="50"/>
    </row>
    <row r="2417" s="83" customFormat="1" ht="15.75" customHeight="1" spans="1:250">
      <c r="A2417" s="89"/>
      <c r="C2417" s="87"/>
      <c r="F2417" s="88"/>
      <c r="IL2417" s="50"/>
      <c r="IM2417" s="50"/>
      <c r="IN2417" s="50"/>
      <c r="IO2417" s="50"/>
      <c r="IP2417" s="50"/>
    </row>
    <row r="2418" s="83" customFormat="1" ht="15.75" customHeight="1" spans="1:250">
      <c r="A2418" s="89"/>
      <c r="C2418" s="87"/>
      <c r="F2418" s="88"/>
      <c r="IL2418" s="50"/>
      <c r="IM2418" s="50"/>
      <c r="IN2418" s="50"/>
      <c r="IO2418" s="50"/>
      <c r="IP2418" s="50"/>
    </row>
    <row r="2419" s="83" customFormat="1" ht="15.75" customHeight="1" spans="1:250">
      <c r="A2419" s="89"/>
      <c r="C2419" s="87"/>
      <c r="F2419" s="88"/>
      <c r="IL2419" s="50"/>
      <c r="IM2419" s="50"/>
      <c r="IN2419" s="50"/>
      <c r="IO2419" s="50"/>
      <c r="IP2419" s="50"/>
    </row>
    <row r="2420" s="83" customFormat="1" ht="15.75" customHeight="1" spans="1:250">
      <c r="A2420" s="89"/>
      <c r="C2420" s="87"/>
      <c r="F2420" s="88"/>
      <c r="IL2420" s="50"/>
      <c r="IM2420" s="50"/>
      <c r="IN2420" s="50"/>
      <c r="IO2420" s="50"/>
      <c r="IP2420" s="50"/>
    </row>
    <row r="2421" s="83" customFormat="1" ht="15.75" customHeight="1" spans="1:250">
      <c r="A2421" s="89"/>
      <c r="C2421" s="87"/>
      <c r="F2421" s="88"/>
      <c r="IL2421" s="50"/>
      <c r="IM2421" s="50"/>
      <c r="IN2421" s="50"/>
      <c r="IO2421" s="50"/>
      <c r="IP2421" s="50"/>
    </row>
    <row r="2422" s="83" customFormat="1" ht="15.75" customHeight="1" spans="1:250">
      <c r="A2422" s="89"/>
      <c r="C2422" s="87"/>
      <c r="F2422" s="88"/>
      <c r="IL2422" s="50"/>
      <c r="IM2422" s="50"/>
      <c r="IN2422" s="50"/>
      <c r="IO2422" s="50"/>
      <c r="IP2422" s="50"/>
    </row>
    <row r="2423" s="83" customFormat="1" ht="15.75" customHeight="1" spans="1:250">
      <c r="A2423" s="89"/>
      <c r="C2423" s="87"/>
      <c r="F2423" s="88"/>
      <c r="IL2423" s="50"/>
      <c r="IM2423" s="50"/>
      <c r="IN2423" s="50"/>
      <c r="IO2423" s="50"/>
      <c r="IP2423" s="50"/>
    </row>
    <row r="2424" s="83" customFormat="1" ht="15.75" customHeight="1" spans="1:250">
      <c r="A2424" s="89"/>
      <c r="C2424" s="87"/>
      <c r="F2424" s="88"/>
      <c r="IL2424" s="50"/>
      <c r="IM2424" s="50"/>
      <c r="IN2424" s="50"/>
      <c r="IO2424" s="50"/>
      <c r="IP2424" s="50"/>
    </row>
    <row r="2425" s="83" customFormat="1" ht="15.75" customHeight="1" spans="1:250">
      <c r="A2425" s="89"/>
      <c r="C2425" s="87"/>
      <c r="F2425" s="88"/>
      <c r="IL2425" s="50"/>
      <c r="IM2425" s="50"/>
      <c r="IN2425" s="50"/>
      <c r="IO2425" s="50"/>
      <c r="IP2425" s="50"/>
    </row>
    <row r="2426" s="83" customFormat="1" ht="15.75" customHeight="1" spans="1:250">
      <c r="A2426" s="89"/>
      <c r="C2426" s="87"/>
      <c r="F2426" s="88"/>
      <c r="IL2426" s="50"/>
      <c r="IM2426" s="50"/>
      <c r="IN2426" s="50"/>
      <c r="IO2426" s="50"/>
      <c r="IP2426" s="50"/>
    </row>
    <row r="2427" s="83" customFormat="1" ht="15.75" customHeight="1" spans="1:250">
      <c r="A2427" s="89"/>
      <c r="C2427" s="87"/>
      <c r="F2427" s="88"/>
      <c r="IL2427" s="50"/>
      <c r="IM2427" s="50"/>
      <c r="IN2427" s="50"/>
      <c r="IO2427" s="50"/>
      <c r="IP2427" s="50"/>
    </row>
    <row r="2428" s="83" customFormat="1" ht="15.75" customHeight="1" spans="1:250">
      <c r="A2428" s="89"/>
      <c r="C2428" s="87"/>
      <c r="F2428" s="88"/>
      <c r="IL2428" s="50"/>
      <c r="IM2428" s="50"/>
      <c r="IN2428" s="50"/>
      <c r="IO2428" s="50"/>
      <c r="IP2428" s="50"/>
    </row>
    <row r="2429" s="83" customFormat="1" ht="15.75" customHeight="1" spans="1:250">
      <c r="A2429" s="89"/>
      <c r="C2429" s="87"/>
      <c r="F2429" s="88"/>
      <c r="IL2429" s="50"/>
      <c r="IM2429" s="50"/>
      <c r="IN2429" s="50"/>
      <c r="IO2429" s="50"/>
      <c r="IP2429" s="50"/>
    </row>
    <row r="2430" s="83" customFormat="1" ht="15.75" customHeight="1" spans="1:250">
      <c r="A2430" s="89"/>
      <c r="C2430" s="87"/>
      <c r="F2430" s="88"/>
      <c r="IL2430" s="50"/>
      <c r="IM2430" s="50"/>
      <c r="IN2430" s="50"/>
      <c r="IO2430" s="50"/>
      <c r="IP2430" s="50"/>
    </row>
    <row r="2431" s="83" customFormat="1" ht="15.75" customHeight="1" spans="1:250">
      <c r="A2431" s="89"/>
      <c r="C2431" s="87"/>
      <c r="F2431" s="88"/>
      <c r="IL2431" s="50"/>
      <c r="IM2431" s="50"/>
      <c r="IN2431" s="50"/>
      <c r="IO2431" s="50"/>
      <c r="IP2431" s="50"/>
    </row>
    <row r="2432" s="83" customFormat="1" ht="15.75" customHeight="1" spans="1:250">
      <c r="A2432" s="89"/>
      <c r="C2432" s="87"/>
      <c r="F2432" s="88"/>
      <c r="IL2432" s="50"/>
      <c r="IM2432" s="50"/>
      <c r="IN2432" s="50"/>
      <c r="IO2432" s="50"/>
      <c r="IP2432" s="50"/>
    </row>
    <row r="2433" s="83" customFormat="1" ht="15.75" customHeight="1" spans="1:250">
      <c r="A2433" s="89"/>
      <c r="C2433" s="87"/>
      <c r="F2433" s="88"/>
      <c r="IL2433" s="50"/>
      <c r="IM2433" s="50"/>
      <c r="IN2433" s="50"/>
      <c r="IO2433" s="50"/>
      <c r="IP2433" s="50"/>
    </row>
    <row r="2434" s="83" customFormat="1" ht="15.75" customHeight="1" spans="1:250">
      <c r="A2434" s="89"/>
      <c r="C2434" s="87"/>
      <c r="F2434" s="88"/>
      <c r="IL2434" s="50"/>
      <c r="IM2434" s="50"/>
      <c r="IN2434" s="50"/>
      <c r="IO2434" s="50"/>
      <c r="IP2434" s="50"/>
    </row>
    <row r="2435" s="83" customFormat="1" ht="15.75" customHeight="1" spans="1:250">
      <c r="A2435" s="89"/>
      <c r="C2435" s="87"/>
      <c r="F2435" s="88"/>
      <c r="IL2435" s="50"/>
      <c r="IM2435" s="50"/>
      <c r="IN2435" s="50"/>
      <c r="IO2435" s="50"/>
      <c r="IP2435" s="50"/>
    </row>
    <row r="2436" s="83" customFormat="1" ht="15.75" customHeight="1" spans="1:250">
      <c r="A2436" s="89"/>
      <c r="C2436" s="87"/>
      <c r="F2436" s="88"/>
      <c r="IL2436" s="50"/>
      <c r="IM2436" s="50"/>
      <c r="IN2436" s="50"/>
      <c r="IO2436" s="50"/>
      <c r="IP2436" s="50"/>
    </row>
    <row r="2437" s="83" customFormat="1" ht="15.75" customHeight="1" spans="1:250">
      <c r="A2437" s="89"/>
      <c r="C2437" s="87"/>
      <c r="F2437" s="88"/>
      <c r="IL2437" s="50"/>
      <c r="IM2437" s="50"/>
      <c r="IN2437" s="50"/>
      <c r="IO2437" s="50"/>
      <c r="IP2437" s="50"/>
    </row>
    <row r="2438" s="83" customFormat="1" ht="15.75" customHeight="1" spans="1:250">
      <c r="A2438" s="89"/>
      <c r="C2438" s="87"/>
      <c r="F2438" s="88"/>
      <c r="IL2438" s="50"/>
      <c r="IM2438" s="50"/>
      <c r="IN2438" s="50"/>
      <c r="IO2438" s="50"/>
      <c r="IP2438" s="50"/>
    </row>
    <row r="2439" s="83" customFormat="1" ht="15.75" customHeight="1" spans="1:250">
      <c r="A2439" s="89"/>
      <c r="C2439" s="87"/>
      <c r="F2439" s="88"/>
      <c r="IL2439" s="50"/>
      <c r="IM2439" s="50"/>
      <c r="IN2439" s="50"/>
      <c r="IO2439" s="50"/>
      <c r="IP2439" s="50"/>
    </row>
    <row r="2440" s="83" customFormat="1" ht="15.75" customHeight="1" spans="1:250">
      <c r="A2440" s="89"/>
      <c r="C2440" s="87"/>
      <c r="F2440" s="88"/>
      <c r="IL2440" s="50"/>
      <c r="IM2440" s="50"/>
      <c r="IN2440" s="50"/>
      <c r="IO2440" s="50"/>
      <c r="IP2440" s="50"/>
    </row>
    <row r="2441" s="83" customFormat="1" ht="15.75" customHeight="1" spans="1:250">
      <c r="A2441" s="89"/>
      <c r="C2441" s="87"/>
      <c r="F2441" s="88"/>
      <c r="IL2441" s="50"/>
      <c r="IM2441" s="50"/>
      <c r="IN2441" s="50"/>
      <c r="IO2441" s="50"/>
      <c r="IP2441" s="50"/>
    </row>
    <row r="2442" s="83" customFormat="1" ht="15.75" customHeight="1" spans="1:250">
      <c r="A2442" s="89"/>
      <c r="C2442" s="87"/>
      <c r="F2442" s="88"/>
      <c r="IL2442" s="50"/>
      <c r="IM2442" s="50"/>
      <c r="IN2442" s="50"/>
      <c r="IO2442" s="50"/>
      <c r="IP2442" s="50"/>
    </row>
    <row r="2443" s="83" customFormat="1" ht="15.75" customHeight="1" spans="1:250">
      <c r="A2443" s="89"/>
      <c r="C2443" s="87"/>
      <c r="F2443" s="88"/>
      <c r="IL2443" s="50"/>
      <c r="IM2443" s="50"/>
      <c r="IN2443" s="50"/>
      <c r="IO2443" s="50"/>
      <c r="IP2443" s="50"/>
    </row>
    <row r="2444" s="83" customFormat="1" ht="15.75" customHeight="1" spans="1:250">
      <c r="A2444" s="89"/>
      <c r="C2444" s="87"/>
      <c r="F2444" s="88"/>
      <c r="IL2444" s="50"/>
      <c r="IM2444" s="50"/>
      <c r="IN2444" s="50"/>
      <c r="IO2444" s="50"/>
      <c r="IP2444" s="50"/>
    </row>
    <row r="2445" s="83" customFormat="1" ht="15.75" customHeight="1" spans="1:250">
      <c r="A2445" s="89"/>
      <c r="C2445" s="87"/>
      <c r="F2445" s="88"/>
      <c r="IL2445" s="50"/>
      <c r="IM2445" s="50"/>
      <c r="IN2445" s="50"/>
      <c r="IO2445" s="50"/>
      <c r="IP2445" s="50"/>
    </row>
    <row r="2446" s="83" customFormat="1" ht="15.75" customHeight="1" spans="1:250">
      <c r="A2446" s="89"/>
      <c r="C2446" s="87"/>
      <c r="F2446" s="88"/>
      <c r="IL2446" s="50"/>
      <c r="IM2446" s="50"/>
      <c r="IN2446" s="50"/>
      <c r="IO2446" s="50"/>
      <c r="IP2446" s="50"/>
    </row>
    <row r="2447" s="83" customFormat="1" ht="15.75" customHeight="1" spans="1:250">
      <c r="A2447" s="89"/>
      <c r="C2447" s="87"/>
      <c r="F2447" s="88"/>
      <c r="IL2447" s="50"/>
      <c r="IM2447" s="50"/>
      <c r="IN2447" s="50"/>
      <c r="IO2447" s="50"/>
      <c r="IP2447" s="50"/>
    </row>
    <row r="2448" s="83" customFormat="1" ht="15.75" customHeight="1" spans="1:250">
      <c r="A2448" s="89"/>
      <c r="C2448" s="87"/>
      <c r="F2448" s="88"/>
      <c r="IL2448" s="50"/>
      <c r="IM2448" s="50"/>
      <c r="IN2448" s="50"/>
      <c r="IO2448" s="50"/>
      <c r="IP2448" s="50"/>
    </row>
    <row r="2449" s="83" customFormat="1" ht="15.75" customHeight="1" spans="1:250">
      <c r="A2449" s="89"/>
      <c r="C2449" s="87"/>
      <c r="F2449" s="88"/>
      <c r="IL2449" s="50"/>
      <c r="IM2449" s="50"/>
      <c r="IN2449" s="50"/>
      <c r="IO2449" s="50"/>
      <c r="IP2449" s="50"/>
    </row>
    <row r="2450" s="83" customFormat="1" ht="15.75" customHeight="1" spans="1:250">
      <c r="A2450" s="89"/>
      <c r="C2450" s="87"/>
      <c r="F2450" s="88"/>
      <c r="IL2450" s="50"/>
      <c r="IM2450" s="50"/>
      <c r="IN2450" s="50"/>
      <c r="IO2450" s="50"/>
      <c r="IP2450" s="50"/>
    </row>
    <row r="2451" s="83" customFormat="1" ht="15.75" customHeight="1" spans="1:250">
      <c r="A2451" s="89"/>
      <c r="C2451" s="87"/>
      <c r="F2451" s="88"/>
      <c r="IL2451" s="50"/>
      <c r="IM2451" s="50"/>
      <c r="IN2451" s="50"/>
      <c r="IO2451" s="50"/>
      <c r="IP2451" s="50"/>
    </row>
    <row r="2452" s="83" customFormat="1" ht="15.75" customHeight="1" spans="1:250">
      <c r="A2452" s="89"/>
      <c r="C2452" s="87"/>
      <c r="F2452" s="88"/>
      <c r="IL2452" s="50"/>
      <c r="IM2452" s="50"/>
      <c r="IN2452" s="50"/>
      <c r="IO2452" s="50"/>
      <c r="IP2452" s="50"/>
    </row>
    <row r="2453" s="83" customFormat="1" ht="15.75" customHeight="1" spans="1:250">
      <c r="A2453" s="89"/>
      <c r="C2453" s="87"/>
      <c r="F2453" s="88"/>
      <c r="IL2453" s="50"/>
      <c r="IM2453" s="50"/>
      <c r="IN2453" s="50"/>
      <c r="IO2453" s="50"/>
      <c r="IP2453" s="50"/>
    </row>
    <row r="2454" s="83" customFormat="1" ht="15.75" customHeight="1" spans="1:250">
      <c r="A2454" s="89"/>
      <c r="C2454" s="87"/>
      <c r="F2454" s="88"/>
      <c r="IL2454" s="50"/>
      <c r="IM2454" s="50"/>
      <c r="IN2454" s="50"/>
      <c r="IO2454" s="50"/>
      <c r="IP2454" s="50"/>
    </row>
    <row r="2455" s="83" customFormat="1" ht="15.75" customHeight="1" spans="1:250">
      <c r="A2455" s="89"/>
      <c r="C2455" s="87"/>
      <c r="F2455" s="88"/>
      <c r="IL2455" s="50"/>
      <c r="IM2455" s="50"/>
      <c r="IN2455" s="50"/>
      <c r="IO2455" s="50"/>
      <c r="IP2455" s="50"/>
    </row>
    <row r="2456" s="83" customFormat="1" ht="15.75" customHeight="1" spans="1:250">
      <c r="A2456" s="89"/>
      <c r="C2456" s="87"/>
      <c r="F2456" s="88"/>
      <c r="IL2456" s="50"/>
      <c r="IM2456" s="50"/>
      <c r="IN2456" s="50"/>
      <c r="IO2456" s="50"/>
      <c r="IP2456" s="50"/>
    </row>
    <row r="2457" s="83" customFormat="1" ht="15.75" customHeight="1" spans="1:250">
      <c r="A2457" s="89"/>
      <c r="C2457" s="87"/>
      <c r="F2457" s="88"/>
      <c r="IL2457" s="50"/>
      <c r="IM2457" s="50"/>
      <c r="IN2457" s="50"/>
      <c r="IO2457" s="50"/>
      <c r="IP2457" s="50"/>
    </row>
    <row r="2458" s="83" customFormat="1" ht="15.75" customHeight="1" spans="1:250">
      <c r="A2458" s="89"/>
      <c r="C2458" s="87"/>
      <c r="F2458" s="88"/>
      <c r="IL2458" s="50"/>
      <c r="IM2458" s="50"/>
      <c r="IN2458" s="50"/>
      <c r="IO2458" s="50"/>
      <c r="IP2458" s="50"/>
    </row>
    <row r="2459" s="83" customFormat="1" ht="15.75" customHeight="1" spans="1:250">
      <c r="A2459" s="89"/>
      <c r="C2459" s="87"/>
      <c r="F2459" s="88"/>
      <c r="IL2459" s="50"/>
      <c r="IM2459" s="50"/>
      <c r="IN2459" s="50"/>
      <c r="IO2459" s="50"/>
      <c r="IP2459" s="50"/>
    </row>
    <row r="2460" s="83" customFormat="1" ht="15.75" customHeight="1" spans="1:250">
      <c r="A2460" s="89"/>
      <c r="C2460" s="87"/>
      <c r="F2460" s="88"/>
      <c r="IL2460" s="50"/>
      <c r="IM2460" s="50"/>
      <c r="IN2460" s="50"/>
      <c r="IO2460" s="50"/>
      <c r="IP2460" s="50"/>
    </row>
    <row r="2461" s="83" customFormat="1" ht="15.75" customHeight="1" spans="1:250">
      <c r="A2461" s="89"/>
      <c r="C2461" s="87"/>
      <c r="F2461" s="88"/>
      <c r="IL2461" s="50"/>
      <c r="IM2461" s="50"/>
      <c r="IN2461" s="50"/>
      <c r="IO2461" s="50"/>
      <c r="IP2461" s="50"/>
    </row>
    <row r="2462" s="83" customFormat="1" ht="15.75" customHeight="1" spans="1:250">
      <c r="A2462" s="89"/>
      <c r="C2462" s="87"/>
      <c r="F2462" s="88"/>
      <c r="IL2462" s="50"/>
      <c r="IM2462" s="50"/>
      <c r="IN2462" s="50"/>
      <c r="IO2462" s="50"/>
      <c r="IP2462" s="50"/>
    </row>
    <row r="2463" s="83" customFormat="1" ht="15.75" customHeight="1" spans="1:250">
      <c r="A2463" s="89"/>
      <c r="C2463" s="87"/>
      <c r="F2463" s="88"/>
      <c r="IL2463" s="50"/>
      <c r="IM2463" s="50"/>
      <c r="IN2463" s="50"/>
      <c r="IO2463" s="50"/>
      <c r="IP2463" s="50"/>
    </row>
    <row r="2464" s="83" customFormat="1" ht="15.75" customHeight="1" spans="1:250">
      <c r="A2464" s="89"/>
      <c r="C2464" s="87"/>
      <c r="F2464" s="88"/>
      <c r="IL2464" s="50"/>
      <c r="IM2464" s="50"/>
      <c r="IN2464" s="50"/>
      <c r="IO2464" s="50"/>
      <c r="IP2464" s="50"/>
    </row>
    <row r="2465" s="83" customFormat="1" ht="15.75" customHeight="1" spans="1:250">
      <c r="A2465" s="89"/>
      <c r="C2465" s="87"/>
      <c r="F2465" s="88"/>
      <c r="IL2465" s="50"/>
      <c r="IM2465" s="50"/>
      <c r="IN2465" s="50"/>
      <c r="IO2465" s="50"/>
      <c r="IP2465" s="50"/>
    </row>
    <row r="2466" s="83" customFormat="1" ht="15.75" customHeight="1" spans="1:250">
      <c r="A2466" s="89"/>
      <c r="C2466" s="87"/>
      <c r="F2466" s="88"/>
      <c r="IL2466" s="50"/>
      <c r="IM2466" s="50"/>
      <c r="IN2466" s="50"/>
      <c r="IO2466" s="50"/>
      <c r="IP2466" s="50"/>
    </row>
    <row r="2467" s="83" customFormat="1" ht="15.75" customHeight="1" spans="1:250">
      <c r="A2467" s="89"/>
      <c r="C2467" s="87"/>
      <c r="F2467" s="88"/>
      <c r="IL2467" s="50"/>
      <c r="IM2467" s="50"/>
      <c r="IN2467" s="50"/>
      <c r="IO2467" s="50"/>
      <c r="IP2467" s="50"/>
    </row>
    <row r="2468" s="83" customFormat="1" ht="15.75" customHeight="1" spans="1:250">
      <c r="A2468" s="89"/>
      <c r="C2468" s="87"/>
      <c r="F2468" s="88"/>
      <c r="IL2468" s="50"/>
      <c r="IM2468" s="50"/>
      <c r="IN2468" s="50"/>
      <c r="IO2468" s="50"/>
      <c r="IP2468" s="50"/>
    </row>
    <row r="2469" s="83" customFormat="1" ht="15.75" customHeight="1" spans="1:250">
      <c r="A2469" s="89"/>
      <c r="C2469" s="87"/>
      <c r="F2469" s="88"/>
      <c r="IL2469" s="50"/>
      <c r="IM2469" s="50"/>
      <c r="IN2469" s="50"/>
      <c r="IO2469" s="50"/>
      <c r="IP2469" s="50"/>
    </row>
    <row r="2470" s="83" customFormat="1" ht="15.75" customHeight="1" spans="1:250">
      <c r="A2470" s="89"/>
      <c r="C2470" s="87"/>
      <c r="F2470" s="88"/>
      <c r="IL2470" s="50"/>
      <c r="IM2470" s="50"/>
      <c r="IN2470" s="50"/>
      <c r="IO2470" s="50"/>
      <c r="IP2470" s="50"/>
    </row>
    <row r="2471" s="83" customFormat="1" ht="15.75" customHeight="1" spans="1:250">
      <c r="A2471" s="89"/>
      <c r="C2471" s="87"/>
      <c r="F2471" s="88"/>
      <c r="IL2471" s="50"/>
      <c r="IM2471" s="50"/>
      <c r="IN2471" s="50"/>
      <c r="IO2471" s="50"/>
      <c r="IP2471" s="50"/>
    </row>
    <row r="2472" s="83" customFormat="1" ht="15.75" customHeight="1" spans="1:250">
      <c r="A2472" s="89"/>
      <c r="C2472" s="87"/>
      <c r="F2472" s="88"/>
      <c r="IL2472" s="50"/>
      <c r="IM2472" s="50"/>
      <c r="IN2472" s="50"/>
      <c r="IO2472" s="50"/>
      <c r="IP2472" s="50"/>
    </row>
    <row r="2473" s="83" customFormat="1" ht="15.75" customHeight="1" spans="1:250">
      <c r="A2473" s="89"/>
      <c r="C2473" s="87"/>
      <c r="F2473" s="88"/>
      <c r="IL2473" s="50"/>
      <c r="IM2473" s="50"/>
      <c r="IN2473" s="50"/>
      <c r="IO2473" s="50"/>
      <c r="IP2473" s="50"/>
    </row>
    <row r="2474" s="83" customFormat="1" ht="15.75" customHeight="1" spans="1:250">
      <c r="A2474" s="89"/>
      <c r="C2474" s="87"/>
      <c r="F2474" s="88"/>
      <c r="IL2474" s="50"/>
      <c r="IM2474" s="50"/>
      <c r="IN2474" s="50"/>
      <c r="IO2474" s="50"/>
      <c r="IP2474" s="50"/>
    </row>
    <row r="2475" s="83" customFormat="1" ht="15.75" customHeight="1" spans="1:250">
      <c r="A2475" s="89"/>
      <c r="C2475" s="87"/>
      <c r="F2475" s="88"/>
      <c r="IL2475" s="50"/>
      <c r="IM2475" s="50"/>
      <c r="IN2475" s="50"/>
      <c r="IO2475" s="50"/>
      <c r="IP2475" s="50"/>
    </row>
    <row r="2476" s="83" customFormat="1" ht="15.75" customHeight="1" spans="1:250">
      <c r="A2476" s="89"/>
      <c r="C2476" s="87"/>
      <c r="F2476" s="88"/>
      <c r="IL2476" s="50"/>
      <c r="IM2476" s="50"/>
      <c r="IN2476" s="50"/>
      <c r="IO2476" s="50"/>
      <c r="IP2476" s="50"/>
    </row>
    <row r="2477" s="83" customFormat="1" ht="15.75" customHeight="1" spans="1:250">
      <c r="A2477" s="89"/>
      <c r="C2477" s="87"/>
      <c r="F2477" s="88"/>
      <c r="IL2477" s="50"/>
      <c r="IM2477" s="50"/>
      <c r="IN2477" s="50"/>
      <c r="IO2477" s="50"/>
      <c r="IP2477" s="50"/>
    </row>
    <row r="2478" s="83" customFormat="1" ht="15.75" customHeight="1" spans="1:250">
      <c r="A2478" s="89"/>
      <c r="C2478" s="87"/>
      <c r="F2478" s="88"/>
      <c r="IL2478" s="50"/>
      <c r="IM2478" s="50"/>
      <c r="IN2478" s="50"/>
      <c r="IO2478" s="50"/>
      <c r="IP2478" s="50"/>
    </row>
    <row r="2479" s="83" customFormat="1" ht="15.75" customHeight="1" spans="1:250">
      <c r="A2479" s="89"/>
      <c r="C2479" s="87"/>
      <c r="F2479" s="88"/>
      <c r="IL2479" s="50"/>
      <c r="IM2479" s="50"/>
      <c r="IN2479" s="50"/>
      <c r="IO2479" s="50"/>
      <c r="IP2479" s="50"/>
    </row>
    <row r="2480" s="83" customFormat="1" ht="15.75" customHeight="1" spans="1:250">
      <c r="A2480" s="89"/>
      <c r="C2480" s="87"/>
      <c r="F2480" s="88"/>
      <c r="IL2480" s="50"/>
      <c r="IM2480" s="50"/>
      <c r="IN2480" s="50"/>
      <c r="IO2480" s="50"/>
      <c r="IP2480" s="50"/>
    </row>
    <row r="2481" s="83" customFormat="1" ht="15.75" customHeight="1" spans="1:250">
      <c r="A2481" s="89"/>
      <c r="C2481" s="87"/>
      <c r="F2481" s="88"/>
      <c r="IL2481" s="50"/>
      <c r="IM2481" s="50"/>
      <c r="IN2481" s="50"/>
      <c r="IO2481" s="50"/>
      <c r="IP2481" s="50"/>
    </row>
    <row r="2482" s="83" customFormat="1" ht="15.75" customHeight="1" spans="1:250">
      <c r="A2482" s="89"/>
      <c r="C2482" s="87"/>
      <c r="F2482" s="88"/>
      <c r="IL2482" s="50"/>
      <c r="IM2482" s="50"/>
      <c r="IN2482" s="50"/>
      <c r="IO2482" s="50"/>
      <c r="IP2482" s="50"/>
    </row>
    <row r="2483" s="83" customFormat="1" ht="15.75" customHeight="1" spans="1:250">
      <c r="A2483" s="89"/>
      <c r="C2483" s="87"/>
      <c r="F2483" s="88"/>
      <c r="IL2483" s="50"/>
      <c r="IM2483" s="50"/>
      <c r="IN2483" s="50"/>
      <c r="IO2483" s="50"/>
      <c r="IP2483" s="50"/>
    </row>
    <row r="2484" s="83" customFormat="1" ht="15.75" customHeight="1" spans="1:250">
      <c r="A2484" s="89"/>
      <c r="C2484" s="87"/>
      <c r="F2484" s="88"/>
      <c r="IL2484" s="50"/>
      <c r="IM2484" s="50"/>
      <c r="IN2484" s="50"/>
      <c r="IO2484" s="50"/>
      <c r="IP2484" s="50"/>
    </row>
    <row r="2485" s="83" customFormat="1" ht="15.75" customHeight="1" spans="1:250">
      <c r="A2485" s="89"/>
      <c r="C2485" s="87"/>
      <c r="F2485" s="88"/>
      <c r="IL2485" s="50"/>
      <c r="IM2485" s="50"/>
      <c r="IN2485" s="50"/>
      <c r="IO2485" s="50"/>
      <c r="IP2485" s="50"/>
    </row>
    <row r="2486" s="83" customFormat="1" ht="15.75" customHeight="1" spans="1:250">
      <c r="A2486" s="89"/>
      <c r="C2486" s="87"/>
      <c r="F2486" s="88"/>
      <c r="IL2486" s="50"/>
      <c r="IM2486" s="50"/>
      <c r="IN2486" s="50"/>
      <c r="IO2486" s="50"/>
      <c r="IP2486" s="50"/>
    </row>
    <row r="2487" s="83" customFormat="1" ht="15.75" customHeight="1" spans="1:250">
      <c r="A2487" s="89"/>
      <c r="C2487" s="87"/>
      <c r="F2487" s="88"/>
      <c r="IL2487" s="50"/>
      <c r="IM2487" s="50"/>
      <c r="IN2487" s="50"/>
      <c r="IO2487" s="50"/>
      <c r="IP2487" s="50"/>
    </row>
    <row r="2488" s="83" customFormat="1" ht="15.75" customHeight="1" spans="1:250">
      <c r="A2488" s="89"/>
      <c r="C2488" s="87"/>
      <c r="F2488" s="88"/>
      <c r="IL2488" s="50"/>
      <c r="IM2488" s="50"/>
      <c r="IN2488" s="50"/>
      <c r="IO2488" s="50"/>
      <c r="IP2488" s="50"/>
    </row>
    <row r="2489" s="83" customFormat="1" ht="15.75" customHeight="1" spans="1:250">
      <c r="A2489" s="89"/>
      <c r="C2489" s="87"/>
      <c r="F2489" s="88"/>
      <c r="IL2489" s="50"/>
      <c r="IM2489" s="50"/>
      <c r="IN2489" s="50"/>
      <c r="IO2489" s="50"/>
      <c r="IP2489" s="50"/>
    </row>
    <row r="2490" s="83" customFormat="1" ht="15.75" customHeight="1" spans="1:250">
      <c r="A2490" s="89"/>
      <c r="C2490" s="87"/>
      <c r="F2490" s="88"/>
      <c r="IL2490" s="50"/>
      <c r="IM2490" s="50"/>
      <c r="IN2490" s="50"/>
      <c r="IO2490" s="50"/>
      <c r="IP2490" s="50"/>
    </row>
    <row r="2491" s="83" customFormat="1" ht="15.75" customHeight="1" spans="1:250">
      <c r="A2491" s="89"/>
      <c r="C2491" s="87"/>
      <c r="F2491" s="88"/>
      <c r="IL2491" s="50"/>
      <c r="IM2491" s="50"/>
      <c r="IN2491" s="50"/>
      <c r="IO2491" s="50"/>
      <c r="IP2491" s="50"/>
    </row>
    <row r="2492" s="83" customFormat="1" ht="15.75" customHeight="1" spans="1:250">
      <c r="A2492" s="89"/>
      <c r="C2492" s="87"/>
      <c r="F2492" s="88"/>
      <c r="IL2492" s="50"/>
      <c r="IM2492" s="50"/>
      <c r="IN2492" s="50"/>
      <c r="IO2492" s="50"/>
      <c r="IP2492" s="50"/>
    </row>
    <row r="2493" s="83" customFormat="1" ht="15.75" customHeight="1" spans="1:250">
      <c r="A2493" s="89"/>
      <c r="C2493" s="87"/>
      <c r="F2493" s="88"/>
      <c r="IL2493" s="50"/>
      <c r="IM2493" s="50"/>
      <c r="IN2493" s="50"/>
      <c r="IO2493" s="50"/>
      <c r="IP2493" s="50"/>
    </row>
    <row r="2494" s="83" customFormat="1" ht="15.75" customHeight="1" spans="1:250">
      <c r="A2494" s="89"/>
      <c r="C2494" s="87"/>
      <c r="F2494" s="88"/>
      <c r="IL2494" s="50"/>
      <c r="IM2494" s="50"/>
      <c r="IN2494" s="50"/>
      <c r="IO2494" s="50"/>
      <c r="IP2494" s="50"/>
    </row>
    <row r="2495" s="83" customFormat="1" ht="15.75" customHeight="1" spans="1:250">
      <c r="A2495" s="89"/>
      <c r="C2495" s="87"/>
      <c r="F2495" s="88"/>
      <c r="IL2495" s="50"/>
      <c r="IM2495" s="50"/>
      <c r="IN2495" s="50"/>
      <c r="IO2495" s="50"/>
      <c r="IP2495" s="50"/>
    </row>
    <row r="2496" s="83" customFormat="1" ht="15.75" customHeight="1" spans="1:250">
      <c r="A2496" s="89"/>
      <c r="C2496" s="87"/>
      <c r="F2496" s="88"/>
      <c r="IL2496" s="50"/>
      <c r="IM2496" s="50"/>
      <c r="IN2496" s="50"/>
      <c r="IO2496" s="50"/>
      <c r="IP2496" s="50"/>
    </row>
    <row r="2497" s="83" customFormat="1" ht="15.75" customHeight="1" spans="1:250">
      <c r="A2497" s="89"/>
      <c r="C2497" s="87"/>
      <c r="F2497" s="88"/>
      <c r="IL2497" s="50"/>
      <c r="IM2497" s="50"/>
      <c r="IN2497" s="50"/>
      <c r="IO2497" s="50"/>
      <c r="IP2497" s="50"/>
    </row>
    <row r="2498" s="83" customFormat="1" ht="15.75" customHeight="1" spans="1:250">
      <c r="A2498" s="89"/>
      <c r="C2498" s="87"/>
      <c r="F2498" s="88"/>
      <c r="IL2498" s="50"/>
      <c r="IM2498" s="50"/>
      <c r="IN2498" s="50"/>
      <c r="IO2498" s="50"/>
      <c r="IP2498" s="50"/>
    </row>
    <row r="2499" s="83" customFormat="1" ht="15.75" customHeight="1" spans="1:250">
      <c r="A2499" s="89"/>
      <c r="C2499" s="87"/>
      <c r="F2499" s="88"/>
      <c r="IL2499" s="50"/>
      <c r="IM2499" s="50"/>
      <c r="IN2499" s="50"/>
      <c r="IO2499" s="50"/>
      <c r="IP2499" s="50"/>
    </row>
    <row r="2500" s="83" customFormat="1" ht="15.75" customHeight="1" spans="1:250">
      <c r="A2500" s="89"/>
      <c r="C2500" s="87"/>
      <c r="F2500" s="88"/>
      <c r="IL2500" s="50"/>
      <c r="IM2500" s="50"/>
      <c r="IN2500" s="50"/>
      <c r="IO2500" s="50"/>
      <c r="IP2500" s="50"/>
    </row>
    <row r="2501" s="83" customFormat="1" ht="15.75" customHeight="1" spans="1:250">
      <c r="A2501" s="89"/>
      <c r="C2501" s="87"/>
      <c r="F2501" s="88"/>
      <c r="IL2501" s="50"/>
      <c r="IM2501" s="50"/>
      <c r="IN2501" s="50"/>
      <c r="IO2501" s="50"/>
      <c r="IP2501" s="50"/>
    </row>
    <row r="2502" s="83" customFormat="1" ht="15.75" customHeight="1" spans="1:250">
      <c r="A2502" s="89"/>
      <c r="C2502" s="87"/>
      <c r="F2502" s="88"/>
      <c r="IL2502" s="50"/>
      <c r="IM2502" s="50"/>
      <c r="IN2502" s="50"/>
      <c r="IO2502" s="50"/>
      <c r="IP2502" s="50"/>
    </row>
    <row r="2503" s="83" customFormat="1" ht="15.75" customHeight="1" spans="1:250">
      <c r="A2503" s="89"/>
      <c r="C2503" s="87"/>
      <c r="F2503" s="88"/>
      <c r="IL2503" s="50"/>
      <c r="IM2503" s="50"/>
      <c r="IN2503" s="50"/>
      <c r="IO2503" s="50"/>
      <c r="IP2503" s="50"/>
    </row>
    <row r="2504" s="83" customFormat="1" ht="15.75" customHeight="1" spans="1:250">
      <c r="A2504" s="89"/>
      <c r="C2504" s="87"/>
      <c r="F2504" s="88"/>
      <c r="IL2504" s="50"/>
      <c r="IM2504" s="50"/>
      <c r="IN2504" s="50"/>
      <c r="IO2504" s="50"/>
      <c r="IP2504" s="50"/>
    </row>
    <row r="2505" s="83" customFormat="1" ht="15.75" customHeight="1" spans="1:250">
      <c r="A2505" s="89"/>
      <c r="C2505" s="87"/>
      <c r="F2505" s="88"/>
      <c r="IL2505" s="50"/>
      <c r="IM2505" s="50"/>
      <c r="IN2505" s="50"/>
      <c r="IO2505" s="50"/>
      <c r="IP2505" s="50"/>
    </row>
    <row r="2506" s="83" customFormat="1" ht="15.75" customHeight="1" spans="1:250">
      <c r="A2506" s="89"/>
      <c r="C2506" s="87"/>
      <c r="F2506" s="88"/>
      <c r="IL2506" s="50"/>
      <c r="IM2506" s="50"/>
      <c r="IN2506" s="50"/>
      <c r="IO2506" s="50"/>
      <c r="IP2506" s="50"/>
    </row>
    <row r="2507" s="83" customFormat="1" ht="15.75" customHeight="1" spans="1:250">
      <c r="A2507" s="89"/>
      <c r="C2507" s="87"/>
      <c r="F2507" s="88"/>
      <c r="IL2507" s="50"/>
      <c r="IM2507" s="50"/>
      <c r="IN2507" s="50"/>
      <c r="IO2507" s="50"/>
      <c r="IP2507" s="50"/>
    </row>
    <row r="2508" s="83" customFormat="1" ht="15.75" customHeight="1" spans="1:250">
      <c r="A2508" s="89"/>
      <c r="C2508" s="87"/>
      <c r="F2508" s="88"/>
      <c r="IL2508" s="50"/>
      <c r="IM2508" s="50"/>
      <c r="IN2508" s="50"/>
      <c r="IO2508" s="50"/>
      <c r="IP2508" s="50"/>
    </row>
    <row r="2509" s="83" customFormat="1" ht="15.75" customHeight="1" spans="1:250">
      <c r="A2509" s="89"/>
      <c r="C2509" s="87"/>
      <c r="F2509" s="88"/>
      <c r="IL2509" s="50"/>
      <c r="IM2509" s="50"/>
      <c r="IN2509" s="50"/>
      <c r="IO2509" s="50"/>
      <c r="IP2509" s="50"/>
    </row>
    <row r="2510" s="83" customFormat="1" ht="15.75" customHeight="1" spans="1:250">
      <c r="A2510" s="89"/>
      <c r="C2510" s="87"/>
      <c r="F2510" s="88"/>
      <c r="IL2510" s="50"/>
      <c r="IM2510" s="50"/>
      <c r="IN2510" s="50"/>
      <c r="IO2510" s="50"/>
      <c r="IP2510" s="50"/>
    </row>
    <row r="2511" s="83" customFormat="1" ht="15.75" customHeight="1" spans="1:250">
      <c r="A2511" s="89"/>
      <c r="C2511" s="87"/>
      <c r="F2511" s="88"/>
      <c r="IL2511" s="50"/>
      <c r="IM2511" s="50"/>
      <c r="IN2511" s="50"/>
      <c r="IO2511" s="50"/>
      <c r="IP2511" s="50"/>
    </row>
    <row r="2512" s="83" customFormat="1" ht="15.75" customHeight="1" spans="1:250">
      <c r="A2512" s="89"/>
      <c r="C2512" s="87"/>
      <c r="F2512" s="88"/>
      <c r="IL2512" s="50"/>
      <c r="IM2512" s="50"/>
      <c r="IN2512" s="50"/>
      <c r="IO2512" s="50"/>
      <c r="IP2512" s="50"/>
    </row>
    <row r="2513" s="83" customFormat="1" ht="15.75" customHeight="1" spans="1:250">
      <c r="A2513" s="89"/>
      <c r="C2513" s="87"/>
      <c r="F2513" s="88"/>
      <c r="IL2513" s="50"/>
      <c r="IM2513" s="50"/>
      <c r="IN2513" s="50"/>
      <c r="IO2513" s="50"/>
      <c r="IP2513" s="50"/>
    </row>
    <row r="2514" s="83" customFormat="1" ht="15.75" customHeight="1" spans="1:250">
      <c r="A2514" s="89"/>
      <c r="C2514" s="87"/>
      <c r="F2514" s="88"/>
      <c r="IL2514" s="50"/>
      <c r="IM2514" s="50"/>
      <c r="IN2514" s="50"/>
      <c r="IO2514" s="50"/>
      <c r="IP2514" s="50"/>
    </row>
    <row r="2515" s="83" customFormat="1" ht="15.75" customHeight="1" spans="1:250">
      <c r="A2515" s="89"/>
      <c r="C2515" s="87"/>
      <c r="F2515" s="88"/>
      <c r="IL2515" s="50"/>
      <c r="IM2515" s="50"/>
      <c r="IN2515" s="50"/>
      <c r="IO2515" s="50"/>
      <c r="IP2515" s="50"/>
    </row>
    <row r="2516" s="83" customFormat="1" ht="15.75" customHeight="1" spans="1:250">
      <c r="A2516" s="89"/>
      <c r="C2516" s="87"/>
      <c r="F2516" s="88"/>
      <c r="IL2516" s="50"/>
      <c r="IM2516" s="50"/>
      <c r="IN2516" s="50"/>
      <c r="IO2516" s="50"/>
      <c r="IP2516" s="50"/>
    </row>
    <row r="2517" s="83" customFormat="1" ht="15.75" customHeight="1" spans="1:250">
      <c r="A2517" s="89"/>
      <c r="C2517" s="87"/>
      <c r="F2517" s="88"/>
      <c r="IL2517" s="50"/>
      <c r="IM2517" s="50"/>
      <c r="IN2517" s="50"/>
      <c r="IO2517" s="50"/>
      <c r="IP2517" s="50"/>
    </row>
    <row r="2518" s="83" customFormat="1" ht="15.75" customHeight="1" spans="1:250">
      <c r="A2518" s="89"/>
      <c r="C2518" s="87"/>
      <c r="F2518" s="88"/>
      <c r="IL2518" s="50"/>
      <c r="IM2518" s="50"/>
      <c r="IN2518" s="50"/>
      <c r="IO2518" s="50"/>
      <c r="IP2518" s="50"/>
    </row>
    <row r="2519" s="83" customFormat="1" ht="15.75" customHeight="1" spans="1:250">
      <c r="A2519" s="89"/>
      <c r="C2519" s="87"/>
      <c r="F2519" s="88"/>
      <c r="IL2519" s="50"/>
      <c r="IM2519" s="50"/>
      <c r="IN2519" s="50"/>
      <c r="IO2519" s="50"/>
      <c r="IP2519" s="50"/>
    </row>
    <row r="2520" s="83" customFormat="1" ht="15.75" customHeight="1" spans="1:250">
      <c r="A2520" s="89"/>
      <c r="C2520" s="87"/>
      <c r="F2520" s="88"/>
      <c r="IL2520" s="50"/>
      <c r="IM2520" s="50"/>
      <c r="IN2520" s="50"/>
      <c r="IO2520" s="50"/>
      <c r="IP2520" s="50"/>
    </row>
    <row r="2521" s="83" customFormat="1" ht="15.75" customHeight="1" spans="1:250">
      <c r="A2521" s="89"/>
      <c r="C2521" s="87"/>
      <c r="F2521" s="88"/>
      <c r="IL2521" s="50"/>
      <c r="IM2521" s="50"/>
      <c r="IN2521" s="50"/>
      <c r="IO2521" s="50"/>
      <c r="IP2521" s="50"/>
    </row>
    <row r="2522" s="83" customFormat="1" ht="15.75" customHeight="1" spans="1:250">
      <c r="A2522" s="89"/>
      <c r="C2522" s="87"/>
      <c r="F2522" s="88"/>
      <c r="IL2522" s="50"/>
      <c r="IM2522" s="50"/>
      <c r="IN2522" s="50"/>
      <c r="IO2522" s="50"/>
      <c r="IP2522" s="50"/>
    </row>
    <row r="2523" s="83" customFormat="1" ht="15.75" customHeight="1" spans="1:250">
      <c r="A2523" s="89"/>
      <c r="C2523" s="87"/>
      <c r="F2523" s="88"/>
      <c r="IL2523" s="50"/>
      <c r="IM2523" s="50"/>
      <c r="IN2523" s="50"/>
      <c r="IO2523" s="50"/>
      <c r="IP2523" s="50"/>
    </row>
    <row r="2524" s="83" customFormat="1" ht="15.75" customHeight="1" spans="1:250">
      <c r="A2524" s="89"/>
      <c r="C2524" s="87"/>
      <c r="F2524" s="88"/>
      <c r="IL2524" s="50"/>
      <c r="IM2524" s="50"/>
      <c r="IN2524" s="50"/>
      <c r="IO2524" s="50"/>
      <c r="IP2524" s="50"/>
    </row>
    <row r="2525" s="83" customFormat="1" ht="15.75" customHeight="1" spans="1:250">
      <c r="A2525" s="89"/>
      <c r="C2525" s="87"/>
      <c r="F2525" s="88"/>
      <c r="IL2525" s="50"/>
      <c r="IM2525" s="50"/>
      <c r="IN2525" s="50"/>
      <c r="IO2525" s="50"/>
      <c r="IP2525" s="50"/>
    </row>
    <row r="2526" s="83" customFormat="1" ht="15.75" customHeight="1" spans="1:250">
      <c r="A2526" s="89"/>
      <c r="C2526" s="87"/>
      <c r="F2526" s="88"/>
      <c r="IL2526" s="50"/>
      <c r="IM2526" s="50"/>
      <c r="IN2526" s="50"/>
      <c r="IO2526" s="50"/>
      <c r="IP2526" s="50"/>
    </row>
    <row r="2527" s="83" customFormat="1" ht="15.75" customHeight="1" spans="1:250">
      <c r="A2527" s="89"/>
      <c r="C2527" s="87"/>
      <c r="F2527" s="88"/>
      <c r="IL2527" s="50"/>
      <c r="IM2527" s="50"/>
      <c r="IN2527" s="50"/>
      <c r="IO2527" s="50"/>
      <c r="IP2527" s="50"/>
    </row>
    <row r="2528" s="83" customFormat="1" ht="15.75" customHeight="1" spans="1:250">
      <c r="A2528" s="89"/>
      <c r="C2528" s="87"/>
      <c r="F2528" s="88"/>
      <c r="IL2528" s="50"/>
      <c r="IM2528" s="50"/>
      <c r="IN2528" s="50"/>
      <c r="IO2528" s="50"/>
      <c r="IP2528" s="50"/>
    </row>
    <row r="2529" s="83" customFormat="1" ht="15.75" customHeight="1" spans="1:250">
      <c r="A2529" s="89"/>
      <c r="C2529" s="87"/>
      <c r="F2529" s="88"/>
      <c r="IL2529" s="50"/>
      <c r="IM2529" s="50"/>
      <c r="IN2529" s="50"/>
      <c r="IO2529" s="50"/>
      <c r="IP2529" s="50"/>
    </row>
    <row r="2530" s="83" customFormat="1" ht="15.75" customHeight="1" spans="1:250">
      <c r="A2530" s="89"/>
      <c r="C2530" s="87"/>
      <c r="F2530" s="88"/>
      <c r="IL2530" s="50"/>
      <c r="IM2530" s="50"/>
      <c r="IN2530" s="50"/>
      <c r="IO2530" s="50"/>
      <c r="IP2530" s="50"/>
    </row>
    <row r="2531" s="83" customFormat="1" ht="15.75" customHeight="1" spans="1:250">
      <c r="A2531" s="89"/>
      <c r="C2531" s="87"/>
      <c r="F2531" s="88"/>
      <c r="IL2531" s="50"/>
      <c r="IM2531" s="50"/>
      <c r="IN2531" s="50"/>
      <c r="IO2531" s="50"/>
      <c r="IP2531" s="50"/>
    </row>
    <row r="2532" s="83" customFormat="1" ht="15.75" customHeight="1" spans="1:250">
      <c r="A2532" s="89"/>
      <c r="C2532" s="87"/>
      <c r="F2532" s="88"/>
      <c r="IL2532" s="50"/>
      <c r="IM2532" s="50"/>
      <c r="IN2532" s="50"/>
      <c r="IO2532" s="50"/>
      <c r="IP2532" s="50"/>
    </row>
    <row r="2533" s="83" customFormat="1" ht="15.75" customHeight="1" spans="1:250">
      <c r="A2533" s="89"/>
      <c r="C2533" s="87"/>
      <c r="F2533" s="88"/>
      <c r="IL2533" s="50"/>
      <c r="IM2533" s="50"/>
      <c r="IN2533" s="50"/>
      <c r="IO2533" s="50"/>
      <c r="IP2533" s="50"/>
    </row>
    <row r="2534" s="83" customFormat="1" ht="15.75" customHeight="1" spans="1:250">
      <c r="A2534" s="89"/>
      <c r="C2534" s="87"/>
      <c r="F2534" s="88"/>
      <c r="IL2534" s="50"/>
      <c r="IM2534" s="50"/>
      <c r="IN2534" s="50"/>
      <c r="IO2534" s="50"/>
      <c r="IP2534" s="50"/>
    </row>
    <row r="2535" s="83" customFormat="1" ht="15.75" customHeight="1" spans="1:250">
      <c r="A2535" s="89"/>
      <c r="C2535" s="87"/>
      <c r="F2535" s="88"/>
      <c r="IL2535" s="50"/>
      <c r="IM2535" s="50"/>
      <c r="IN2535" s="50"/>
      <c r="IO2535" s="50"/>
      <c r="IP2535" s="50"/>
    </row>
    <row r="2536" s="83" customFormat="1" ht="15.75" customHeight="1" spans="1:250">
      <c r="A2536" s="89"/>
      <c r="C2536" s="87"/>
      <c r="F2536" s="88"/>
      <c r="IL2536" s="50"/>
      <c r="IM2536" s="50"/>
      <c r="IN2536" s="50"/>
      <c r="IO2536" s="50"/>
      <c r="IP2536" s="50"/>
    </row>
    <row r="2537" s="83" customFormat="1" ht="15.75" customHeight="1" spans="1:250">
      <c r="A2537" s="89"/>
      <c r="C2537" s="87"/>
      <c r="F2537" s="88"/>
      <c r="IL2537" s="50"/>
      <c r="IM2537" s="50"/>
      <c r="IN2537" s="50"/>
      <c r="IO2537" s="50"/>
      <c r="IP2537" s="50"/>
    </row>
    <row r="2538" s="83" customFormat="1" ht="15.75" customHeight="1" spans="1:250">
      <c r="A2538" s="89"/>
      <c r="C2538" s="87"/>
      <c r="F2538" s="88"/>
      <c r="IL2538" s="50"/>
      <c r="IM2538" s="50"/>
      <c r="IN2538" s="50"/>
      <c r="IO2538" s="50"/>
      <c r="IP2538" s="50"/>
    </row>
    <row r="2539" s="83" customFormat="1" ht="15.75" customHeight="1" spans="1:250">
      <c r="A2539" s="89"/>
      <c r="C2539" s="87"/>
      <c r="F2539" s="88"/>
      <c r="IL2539" s="50"/>
      <c r="IM2539" s="50"/>
      <c r="IN2539" s="50"/>
      <c r="IO2539" s="50"/>
      <c r="IP2539" s="50"/>
    </row>
    <row r="2540" s="83" customFormat="1" ht="15.75" customHeight="1" spans="1:250">
      <c r="A2540" s="89"/>
      <c r="C2540" s="87"/>
      <c r="F2540" s="88"/>
      <c r="IL2540" s="50"/>
      <c r="IM2540" s="50"/>
      <c r="IN2540" s="50"/>
      <c r="IO2540" s="50"/>
      <c r="IP2540" s="50"/>
    </row>
    <row r="2541" s="83" customFormat="1" ht="15.75" customHeight="1" spans="1:250">
      <c r="A2541" s="89"/>
      <c r="C2541" s="87"/>
      <c r="F2541" s="88"/>
      <c r="IL2541" s="50"/>
      <c r="IM2541" s="50"/>
      <c r="IN2541" s="50"/>
      <c r="IO2541" s="50"/>
      <c r="IP2541" s="50"/>
    </row>
    <row r="2542" s="83" customFormat="1" ht="15.75" customHeight="1" spans="1:250">
      <c r="A2542" s="89"/>
      <c r="C2542" s="87"/>
      <c r="F2542" s="88"/>
      <c r="IL2542" s="50"/>
      <c r="IM2542" s="50"/>
      <c r="IN2542" s="50"/>
      <c r="IO2542" s="50"/>
      <c r="IP2542" s="50"/>
    </row>
    <row r="2543" s="83" customFormat="1" ht="15.75" customHeight="1" spans="1:250">
      <c r="A2543" s="89"/>
      <c r="C2543" s="87"/>
      <c r="F2543" s="88"/>
      <c r="IL2543" s="50"/>
      <c r="IM2543" s="50"/>
      <c r="IN2543" s="50"/>
      <c r="IO2543" s="50"/>
      <c r="IP2543" s="50"/>
    </row>
    <row r="2544" s="83" customFormat="1" ht="15.75" customHeight="1" spans="1:250">
      <c r="A2544" s="89"/>
      <c r="C2544" s="87"/>
      <c r="F2544" s="88"/>
      <c r="IL2544" s="50"/>
      <c r="IM2544" s="50"/>
      <c r="IN2544" s="50"/>
      <c r="IO2544" s="50"/>
      <c r="IP2544" s="50"/>
    </row>
    <row r="2545" s="83" customFormat="1" ht="15.75" customHeight="1" spans="1:250">
      <c r="A2545" s="89"/>
      <c r="C2545" s="87"/>
      <c r="F2545" s="88"/>
      <c r="IL2545" s="50"/>
      <c r="IM2545" s="50"/>
      <c r="IN2545" s="50"/>
      <c r="IO2545" s="50"/>
      <c r="IP2545" s="50"/>
    </row>
    <row r="2546" s="83" customFormat="1" ht="15.75" customHeight="1" spans="1:250">
      <c r="A2546" s="89"/>
      <c r="C2546" s="87"/>
      <c r="F2546" s="88"/>
      <c r="IL2546" s="50"/>
      <c r="IM2546" s="50"/>
      <c r="IN2546" s="50"/>
      <c r="IO2546" s="50"/>
      <c r="IP2546" s="50"/>
    </row>
    <row r="2547" s="83" customFormat="1" ht="15.75" customHeight="1" spans="1:250">
      <c r="A2547" s="89"/>
      <c r="C2547" s="87"/>
      <c r="F2547" s="88"/>
      <c r="IL2547" s="50"/>
      <c r="IM2547" s="50"/>
      <c r="IN2547" s="50"/>
      <c r="IO2547" s="50"/>
      <c r="IP2547" s="50"/>
    </row>
    <row r="2548" s="83" customFormat="1" ht="15.75" customHeight="1" spans="1:250">
      <c r="A2548" s="89"/>
      <c r="C2548" s="87"/>
      <c r="F2548" s="88"/>
      <c r="IL2548" s="50"/>
      <c r="IM2548" s="50"/>
      <c r="IN2548" s="50"/>
      <c r="IO2548" s="50"/>
      <c r="IP2548" s="50"/>
    </row>
    <row r="2549" s="83" customFormat="1" ht="15.75" customHeight="1" spans="1:250">
      <c r="A2549" s="89"/>
      <c r="C2549" s="87"/>
      <c r="F2549" s="88"/>
      <c r="IL2549" s="50"/>
      <c r="IM2549" s="50"/>
      <c r="IN2549" s="50"/>
      <c r="IO2549" s="50"/>
      <c r="IP2549" s="50"/>
    </row>
    <row r="2550" s="83" customFormat="1" ht="15.75" customHeight="1" spans="1:250">
      <c r="A2550" s="89"/>
      <c r="C2550" s="87"/>
      <c r="F2550" s="88"/>
      <c r="IL2550" s="50"/>
      <c r="IM2550" s="50"/>
      <c r="IN2550" s="50"/>
      <c r="IO2550" s="50"/>
      <c r="IP2550" s="50"/>
    </row>
    <row r="2551" s="83" customFormat="1" ht="15.75" customHeight="1" spans="1:250">
      <c r="A2551" s="89"/>
      <c r="C2551" s="87"/>
      <c r="F2551" s="88"/>
      <c r="IL2551" s="50"/>
      <c r="IM2551" s="50"/>
      <c r="IN2551" s="50"/>
      <c r="IO2551" s="50"/>
      <c r="IP2551" s="50"/>
    </row>
    <row r="2552" s="83" customFormat="1" ht="15.75" customHeight="1" spans="1:250">
      <c r="A2552" s="89"/>
      <c r="C2552" s="87"/>
      <c r="F2552" s="88"/>
      <c r="IL2552" s="50"/>
      <c r="IM2552" s="50"/>
      <c r="IN2552" s="50"/>
      <c r="IO2552" s="50"/>
      <c r="IP2552" s="50"/>
    </row>
    <row r="2553" s="83" customFormat="1" ht="15.75" customHeight="1" spans="1:250">
      <c r="A2553" s="89"/>
      <c r="C2553" s="87"/>
      <c r="F2553" s="88"/>
      <c r="IL2553" s="50"/>
      <c r="IM2553" s="50"/>
      <c r="IN2553" s="50"/>
      <c r="IO2553" s="50"/>
      <c r="IP2553" s="50"/>
    </row>
    <row r="2554" s="83" customFormat="1" ht="15.75" customHeight="1" spans="1:250">
      <c r="A2554" s="89"/>
      <c r="C2554" s="87"/>
      <c r="F2554" s="88"/>
      <c r="IL2554" s="50"/>
      <c r="IM2554" s="50"/>
      <c r="IN2554" s="50"/>
      <c r="IO2554" s="50"/>
      <c r="IP2554" s="50"/>
    </row>
    <row r="2555" s="83" customFormat="1" ht="15.75" customHeight="1" spans="1:250">
      <c r="A2555" s="89"/>
      <c r="C2555" s="87"/>
      <c r="F2555" s="88"/>
      <c r="IL2555" s="50"/>
      <c r="IM2555" s="50"/>
      <c r="IN2555" s="50"/>
      <c r="IO2555" s="50"/>
      <c r="IP2555" s="50"/>
    </row>
    <row r="2556" s="83" customFormat="1" ht="15.75" customHeight="1" spans="1:250">
      <c r="A2556" s="89"/>
      <c r="C2556" s="87"/>
      <c r="F2556" s="88"/>
      <c r="IL2556" s="50"/>
      <c r="IM2556" s="50"/>
      <c r="IN2556" s="50"/>
      <c r="IO2556" s="50"/>
      <c r="IP2556" s="50"/>
    </row>
    <row r="2557" s="83" customFormat="1" ht="15.75" customHeight="1" spans="1:250">
      <c r="A2557" s="89"/>
      <c r="C2557" s="87"/>
      <c r="F2557" s="88"/>
      <c r="IL2557" s="50"/>
      <c r="IM2557" s="50"/>
      <c r="IN2557" s="50"/>
      <c r="IO2557" s="50"/>
      <c r="IP2557" s="50"/>
    </row>
    <row r="2558" s="83" customFormat="1" ht="15.75" customHeight="1" spans="1:250">
      <c r="A2558" s="89"/>
      <c r="C2558" s="87"/>
      <c r="F2558" s="88"/>
      <c r="IL2558" s="50"/>
      <c r="IM2558" s="50"/>
      <c r="IN2558" s="50"/>
      <c r="IO2558" s="50"/>
      <c r="IP2558" s="50"/>
    </row>
    <row r="2559" s="83" customFormat="1" ht="15.75" customHeight="1" spans="1:250">
      <c r="A2559" s="89"/>
      <c r="C2559" s="87"/>
      <c r="F2559" s="88"/>
      <c r="IL2559" s="50"/>
      <c r="IM2559" s="50"/>
      <c r="IN2559" s="50"/>
      <c r="IO2559" s="50"/>
      <c r="IP2559" s="50"/>
    </row>
    <row r="2560" s="83" customFormat="1" ht="15.75" customHeight="1" spans="1:250">
      <c r="A2560" s="89"/>
      <c r="C2560" s="87"/>
      <c r="F2560" s="88"/>
      <c r="IL2560" s="50"/>
      <c r="IM2560" s="50"/>
      <c r="IN2560" s="50"/>
      <c r="IO2560" s="50"/>
      <c r="IP2560" s="50"/>
    </row>
    <row r="2561" s="83" customFormat="1" ht="15.75" customHeight="1" spans="1:250">
      <c r="A2561" s="89"/>
      <c r="C2561" s="87"/>
      <c r="F2561" s="88"/>
      <c r="IL2561" s="50"/>
      <c r="IM2561" s="50"/>
      <c r="IN2561" s="50"/>
      <c r="IO2561" s="50"/>
      <c r="IP2561" s="50"/>
    </row>
    <row r="2562" s="83" customFormat="1" ht="15.75" customHeight="1" spans="1:250">
      <c r="A2562" s="89"/>
      <c r="C2562" s="87"/>
      <c r="F2562" s="88"/>
      <c r="IL2562" s="50"/>
      <c r="IM2562" s="50"/>
      <c r="IN2562" s="50"/>
      <c r="IO2562" s="50"/>
      <c r="IP2562" s="50"/>
    </row>
    <row r="2563" s="83" customFormat="1" ht="15.75" customHeight="1" spans="1:250">
      <c r="A2563" s="89"/>
      <c r="C2563" s="87"/>
      <c r="F2563" s="88"/>
      <c r="IL2563" s="50"/>
      <c r="IM2563" s="50"/>
      <c r="IN2563" s="50"/>
      <c r="IO2563" s="50"/>
      <c r="IP2563" s="50"/>
    </row>
    <row r="2564" s="83" customFormat="1" ht="15.75" customHeight="1" spans="1:250">
      <c r="A2564" s="89"/>
      <c r="C2564" s="87"/>
      <c r="F2564" s="88"/>
      <c r="IL2564" s="50"/>
      <c r="IM2564" s="50"/>
      <c r="IN2564" s="50"/>
      <c r="IO2564" s="50"/>
      <c r="IP2564" s="50"/>
    </row>
    <row r="2565" s="83" customFormat="1" ht="15.75" customHeight="1" spans="1:250">
      <c r="A2565" s="89"/>
      <c r="C2565" s="87"/>
      <c r="F2565" s="88"/>
      <c r="IL2565" s="50"/>
      <c r="IM2565" s="50"/>
      <c r="IN2565" s="50"/>
      <c r="IO2565" s="50"/>
      <c r="IP2565" s="50"/>
    </row>
    <row r="2566" s="83" customFormat="1" ht="15.75" customHeight="1" spans="1:250">
      <c r="A2566" s="89"/>
      <c r="C2566" s="87"/>
      <c r="F2566" s="88"/>
      <c r="IL2566" s="50"/>
      <c r="IM2566" s="50"/>
      <c r="IN2566" s="50"/>
      <c r="IO2566" s="50"/>
      <c r="IP2566" s="50"/>
    </row>
    <row r="2567" s="83" customFormat="1" ht="15.75" customHeight="1" spans="1:250">
      <c r="A2567" s="89"/>
      <c r="C2567" s="87"/>
      <c r="F2567" s="88"/>
      <c r="IL2567" s="50"/>
      <c r="IM2567" s="50"/>
      <c r="IN2567" s="50"/>
      <c r="IO2567" s="50"/>
      <c r="IP2567" s="50"/>
    </row>
    <row r="2568" s="83" customFormat="1" ht="15.75" customHeight="1" spans="1:250">
      <c r="A2568" s="89"/>
      <c r="C2568" s="87"/>
      <c r="F2568" s="88"/>
      <c r="IL2568" s="50"/>
      <c r="IM2568" s="50"/>
      <c r="IN2568" s="50"/>
      <c r="IO2568" s="50"/>
      <c r="IP2568" s="50"/>
    </row>
    <row r="2569" s="83" customFormat="1" ht="15.75" customHeight="1" spans="1:250">
      <c r="A2569" s="89"/>
      <c r="C2569" s="87"/>
      <c r="F2569" s="88"/>
      <c r="IL2569" s="50"/>
      <c r="IM2569" s="50"/>
      <c r="IN2569" s="50"/>
      <c r="IO2569" s="50"/>
      <c r="IP2569" s="50"/>
    </row>
    <row r="2570" s="83" customFormat="1" ht="15.75" customHeight="1" spans="1:250">
      <c r="A2570" s="89"/>
      <c r="C2570" s="87"/>
      <c r="F2570" s="88"/>
      <c r="IL2570" s="50"/>
      <c r="IM2570" s="50"/>
      <c r="IN2570" s="50"/>
      <c r="IO2570" s="50"/>
      <c r="IP2570" s="50"/>
    </row>
    <row r="2571" s="83" customFormat="1" ht="15.75" customHeight="1" spans="1:250">
      <c r="A2571" s="89"/>
      <c r="C2571" s="87"/>
      <c r="F2571" s="88"/>
      <c r="IL2571" s="50"/>
      <c r="IM2571" s="50"/>
      <c r="IN2571" s="50"/>
      <c r="IO2571" s="50"/>
      <c r="IP2571" s="50"/>
    </row>
    <row r="2572" s="83" customFormat="1" ht="15.75" customHeight="1" spans="1:250">
      <c r="A2572" s="89"/>
      <c r="C2572" s="87"/>
      <c r="F2572" s="88"/>
      <c r="IL2572" s="50"/>
      <c r="IM2572" s="50"/>
      <c r="IN2572" s="50"/>
      <c r="IO2572" s="50"/>
      <c r="IP2572" s="50"/>
    </row>
    <row r="2573" s="83" customFormat="1" ht="15.75" customHeight="1" spans="1:250">
      <c r="A2573" s="89"/>
      <c r="C2573" s="87"/>
      <c r="F2573" s="88"/>
      <c r="IL2573" s="50"/>
      <c r="IM2573" s="50"/>
      <c r="IN2573" s="50"/>
      <c r="IO2573" s="50"/>
      <c r="IP2573" s="50"/>
    </row>
    <row r="2574" s="83" customFormat="1" ht="15.75" customHeight="1" spans="1:250">
      <c r="A2574" s="89"/>
      <c r="C2574" s="87"/>
      <c r="F2574" s="88"/>
      <c r="IL2574" s="50"/>
      <c r="IM2574" s="50"/>
      <c r="IN2574" s="50"/>
      <c r="IO2574" s="50"/>
      <c r="IP2574" s="50"/>
    </row>
    <row r="2575" s="83" customFormat="1" ht="15.75" customHeight="1" spans="1:250">
      <c r="A2575" s="89"/>
      <c r="C2575" s="87"/>
      <c r="F2575" s="88"/>
      <c r="IL2575" s="50"/>
      <c r="IM2575" s="50"/>
      <c r="IN2575" s="50"/>
      <c r="IO2575" s="50"/>
      <c r="IP2575" s="50"/>
    </row>
    <row r="2576" s="83" customFormat="1" ht="15.75" customHeight="1" spans="1:250">
      <c r="A2576" s="89"/>
      <c r="C2576" s="87"/>
      <c r="F2576" s="88"/>
      <c r="IL2576" s="50"/>
      <c r="IM2576" s="50"/>
      <c r="IN2576" s="50"/>
      <c r="IO2576" s="50"/>
      <c r="IP2576" s="50"/>
    </row>
    <row r="2577" s="83" customFormat="1" ht="15.75" customHeight="1" spans="1:250">
      <c r="A2577" s="89"/>
      <c r="C2577" s="87"/>
      <c r="F2577" s="88"/>
      <c r="IL2577" s="50"/>
      <c r="IM2577" s="50"/>
      <c r="IN2577" s="50"/>
      <c r="IO2577" s="50"/>
      <c r="IP2577" s="50"/>
    </row>
    <row r="2578" s="83" customFormat="1" ht="15.75" customHeight="1" spans="1:250">
      <c r="A2578" s="89"/>
      <c r="C2578" s="87"/>
      <c r="F2578" s="88"/>
      <c r="IL2578" s="50"/>
      <c r="IM2578" s="50"/>
      <c r="IN2578" s="50"/>
      <c r="IO2578" s="50"/>
      <c r="IP2578" s="50"/>
    </row>
    <row r="2579" s="83" customFormat="1" ht="15.75" customHeight="1" spans="1:250">
      <c r="A2579" s="89"/>
      <c r="C2579" s="87"/>
      <c r="F2579" s="88"/>
      <c r="IL2579" s="50"/>
      <c r="IM2579" s="50"/>
      <c r="IN2579" s="50"/>
      <c r="IO2579" s="50"/>
      <c r="IP2579" s="50"/>
    </row>
    <row r="2580" s="83" customFormat="1" ht="15.75" customHeight="1" spans="1:250">
      <c r="A2580" s="89"/>
      <c r="C2580" s="87"/>
      <c r="F2580" s="88"/>
      <c r="IL2580" s="50"/>
      <c r="IM2580" s="50"/>
      <c r="IN2580" s="50"/>
      <c r="IO2580" s="50"/>
      <c r="IP2580" s="50"/>
    </row>
    <row r="2581" s="83" customFormat="1" ht="15.75" customHeight="1" spans="1:250">
      <c r="A2581" s="89"/>
      <c r="C2581" s="87"/>
      <c r="F2581" s="88"/>
      <c r="IL2581" s="50"/>
      <c r="IM2581" s="50"/>
      <c r="IN2581" s="50"/>
      <c r="IO2581" s="50"/>
      <c r="IP2581" s="50"/>
    </row>
    <row r="2582" s="83" customFormat="1" ht="15.75" customHeight="1" spans="1:250">
      <c r="A2582" s="89"/>
      <c r="C2582" s="87"/>
      <c r="F2582" s="88"/>
      <c r="IL2582" s="50"/>
      <c r="IM2582" s="50"/>
      <c r="IN2582" s="50"/>
      <c r="IO2582" s="50"/>
      <c r="IP2582" s="50"/>
    </row>
    <row r="2583" s="83" customFormat="1" ht="15.75" customHeight="1" spans="1:250">
      <c r="A2583" s="89"/>
      <c r="C2583" s="87"/>
      <c r="F2583" s="88"/>
      <c r="IL2583" s="50"/>
      <c r="IM2583" s="50"/>
      <c r="IN2583" s="50"/>
      <c r="IO2583" s="50"/>
      <c r="IP2583" s="50"/>
    </row>
    <row r="2584" s="83" customFormat="1" ht="15.75" customHeight="1" spans="1:250">
      <c r="A2584" s="89"/>
      <c r="C2584" s="87"/>
      <c r="F2584" s="88"/>
      <c r="IL2584" s="50"/>
      <c r="IM2584" s="50"/>
      <c r="IN2584" s="50"/>
      <c r="IO2584" s="50"/>
      <c r="IP2584" s="50"/>
    </row>
    <row r="2585" s="83" customFormat="1" ht="15.75" customHeight="1" spans="1:250">
      <c r="A2585" s="89"/>
      <c r="C2585" s="87"/>
      <c r="F2585" s="88"/>
      <c r="IL2585" s="50"/>
      <c r="IM2585" s="50"/>
      <c r="IN2585" s="50"/>
      <c r="IO2585" s="50"/>
      <c r="IP2585" s="50"/>
    </row>
    <row r="2586" s="83" customFormat="1" ht="15.75" customHeight="1" spans="1:250">
      <c r="A2586" s="89"/>
      <c r="C2586" s="87"/>
      <c r="F2586" s="88"/>
      <c r="IL2586" s="50"/>
      <c r="IM2586" s="50"/>
      <c r="IN2586" s="50"/>
      <c r="IO2586" s="50"/>
      <c r="IP2586" s="50"/>
    </row>
    <row r="2587" s="83" customFormat="1" ht="15.75" customHeight="1" spans="1:250">
      <c r="A2587" s="89"/>
      <c r="C2587" s="87"/>
      <c r="F2587" s="88"/>
      <c r="IL2587" s="50"/>
      <c r="IM2587" s="50"/>
      <c r="IN2587" s="50"/>
      <c r="IO2587" s="50"/>
      <c r="IP2587" s="50"/>
    </row>
    <row r="2588" s="83" customFormat="1" ht="15.75" customHeight="1" spans="1:250">
      <c r="A2588" s="89"/>
      <c r="C2588" s="87"/>
      <c r="F2588" s="88"/>
      <c r="IL2588" s="50"/>
      <c r="IM2588" s="50"/>
      <c r="IN2588" s="50"/>
      <c r="IO2588" s="50"/>
      <c r="IP2588" s="50"/>
    </row>
    <row r="2589" s="83" customFormat="1" ht="15.75" customHeight="1" spans="1:250">
      <c r="A2589" s="89"/>
      <c r="C2589" s="87"/>
      <c r="F2589" s="88"/>
      <c r="IL2589" s="50"/>
      <c r="IM2589" s="50"/>
      <c r="IN2589" s="50"/>
      <c r="IO2589" s="50"/>
      <c r="IP2589" s="50"/>
    </row>
    <row r="2590" s="83" customFormat="1" ht="15.75" customHeight="1" spans="1:250">
      <c r="A2590" s="89"/>
      <c r="C2590" s="87"/>
      <c r="F2590" s="88"/>
      <c r="IL2590" s="50"/>
      <c r="IM2590" s="50"/>
      <c r="IN2590" s="50"/>
      <c r="IO2590" s="50"/>
      <c r="IP2590" s="50"/>
    </row>
    <row r="2591" s="83" customFormat="1" ht="15.75" customHeight="1" spans="1:250">
      <c r="A2591" s="89"/>
      <c r="C2591" s="87"/>
      <c r="F2591" s="88"/>
      <c r="IL2591" s="50"/>
      <c r="IM2591" s="50"/>
      <c r="IN2591" s="50"/>
      <c r="IO2591" s="50"/>
      <c r="IP2591" s="50"/>
    </row>
    <row r="2592" s="83" customFormat="1" ht="15.75" customHeight="1" spans="1:250">
      <c r="A2592" s="89"/>
      <c r="C2592" s="87"/>
      <c r="F2592" s="88"/>
      <c r="IL2592" s="50"/>
      <c r="IM2592" s="50"/>
      <c r="IN2592" s="50"/>
      <c r="IO2592" s="50"/>
      <c r="IP2592" s="50"/>
    </row>
    <row r="2593" s="83" customFormat="1" ht="15.75" customHeight="1" spans="1:250">
      <c r="A2593" s="89"/>
      <c r="C2593" s="87"/>
      <c r="F2593" s="88"/>
      <c r="IL2593" s="50"/>
      <c r="IM2593" s="50"/>
      <c r="IN2593" s="50"/>
      <c r="IO2593" s="50"/>
      <c r="IP2593" s="50"/>
    </row>
    <row r="2594" s="83" customFormat="1" ht="15.75" customHeight="1" spans="1:250">
      <c r="A2594" s="89"/>
      <c r="C2594" s="87"/>
      <c r="F2594" s="88"/>
      <c r="IL2594" s="50"/>
      <c r="IM2594" s="50"/>
      <c r="IN2594" s="50"/>
      <c r="IO2594" s="50"/>
      <c r="IP2594" s="50"/>
    </row>
    <row r="2595" s="83" customFormat="1" ht="15.75" customHeight="1" spans="1:250">
      <c r="A2595" s="89"/>
      <c r="C2595" s="87"/>
      <c r="F2595" s="88"/>
      <c r="IL2595" s="50"/>
      <c r="IM2595" s="50"/>
      <c r="IN2595" s="50"/>
      <c r="IO2595" s="50"/>
      <c r="IP2595" s="50"/>
    </row>
    <row r="2596" s="83" customFormat="1" ht="15.75" customHeight="1" spans="1:250">
      <c r="A2596" s="89"/>
      <c r="C2596" s="87"/>
      <c r="F2596" s="88"/>
      <c r="IL2596" s="50"/>
      <c r="IM2596" s="50"/>
      <c r="IN2596" s="50"/>
      <c r="IO2596" s="50"/>
      <c r="IP2596" s="50"/>
    </row>
    <row r="2597" s="83" customFormat="1" ht="15.75" customHeight="1" spans="1:250">
      <c r="A2597" s="89"/>
      <c r="C2597" s="87"/>
      <c r="F2597" s="88"/>
      <c r="IL2597" s="50"/>
      <c r="IM2597" s="50"/>
      <c r="IN2597" s="50"/>
      <c r="IO2597" s="50"/>
      <c r="IP2597" s="50"/>
    </row>
    <row r="2598" s="83" customFormat="1" ht="15.75" customHeight="1" spans="1:250">
      <c r="A2598" s="89"/>
      <c r="C2598" s="87"/>
      <c r="F2598" s="88"/>
      <c r="IL2598" s="50"/>
      <c r="IM2598" s="50"/>
      <c r="IN2598" s="50"/>
      <c r="IO2598" s="50"/>
      <c r="IP2598" s="50"/>
    </row>
    <row r="2599" s="83" customFormat="1" ht="15.75" customHeight="1" spans="1:250">
      <c r="A2599" s="89"/>
      <c r="C2599" s="87"/>
      <c r="F2599" s="88"/>
      <c r="IL2599" s="50"/>
      <c r="IM2599" s="50"/>
      <c r="IN2599" s="50"/>
      <c r="IO2599" s="50"/>
      <c r="IP2599" s="50"/>
    </row>
    <row r="2600" s="83" customFormat="1" ht="15.75" customHeight="1" spans="1:250">
      <c r="A2600" s="89"/>
      <c r="C2600" s="87"/>
      <c r="F2600" s="88"/>
      <c r="IL2600" s="50"/>
      <c r="IM2600" s="50"/>
      <c r="IN2600" s="50"/>
      <c r="IO2600" s="50"/>
      <c r="IP2600" s="50"/>
    </row>
    <row r="2601" s="83" customFormat="1" ht="15.75" customHeight="1" spans="1:250">
      <c r="A2601" s="89"/>
      <c r="C2601" s="87"/>
      <c r="F2601" s="88"/>
      <c r="IL2601" s="50"/>
      <c r="IM2601" s="50"/>
      <c r="IN2601" s="50"/>
      <c r="IO2601" s="50"/>
      <c r="IP2601" s="50"/>
    </row>
    <row r="2602" s="83" customFormat="1" ht="15.75" customHeight="1" spans="1:250">
      <c r="A2602" s="89"/>
      <c r="C2602" s="87"/>
      <c r="F2602" s="88"/>
      <c r="IL2602" s="50"/>
      <c r="IM2602" s="50"/>
      <c r="IN2602" s="50"/>
      <c r="IO2602" s="50"/>
      <c r="IP2602" s="50"/>
    </row>
    <row r="2603" s="83" customFormat="1" ht="15.75" customHeight="1" spans="1:250">
      <c r="A2603" s="89"/>
      <c r="C2603" s="87"/>
      <c r="F2603" s="88"/>
      <c r="IL2603" s="50"/>
      <c r="IM2603" s="50"/>
      <c r="IN2603" s="50"/>
      <c r="IO2603" s="50"/>
      <c r="IP2603" s="50"/>
    </row>
    <row r="2604" s="83" customFormat="1" ht="15.75" customHeight="1" spans="1:250">
      <c r="A2604" s="89"/>
      <c r="C2604" s="87"/>
      <c r="F2604" s="88"/>
      <c r="IL2604" s="50"/>
      <c r="IM2604" s="50"/>
      <c r="IN2604" s="50"/>
      <c r="IO2604" s="50"/>
      <c r="IP2604" s="50"/>
    </row>
    <row r="2605" s="83" customFormat="1" ht="15.75" customHeight="1" spans="1:250">
      <c r="A2605" s="89"/>
      <c r="C2605" s="87"/>
      <c r="F2605" s="88"/>
      <c r="IL2605" s="50"/>
      <c r="IM2605" s="50"/>
      <c r="IN2605" s="50"/>
      <c r="IO2605" s="50"/>
      <c r="IP2605" s="50"/>
    </row>
    <row r="2606" s="83" customFormat="1" ht="15.75" customHeight="1" spans="1:250">
      <c r="A2606" s="89"/>
      <c r="C2606" s="87"/>
      <c r="F2606" s="88"/>
      <c r="IL2606" s="50"/>
      <c r="IM2606" s="50"/>
      <c r="IN2606" s="50"/>
      <c r="IO2606" s="50"/>
      <c r="IP2606" s="50"/>
    </row>
    <row r="2607" s="83" customFormat="1" ht="15.75" customHeight="1" spans="1:250">
      <c r="A2607" s="89"/>
      <c r="C2607" s="87"/>
      <c r="F2607" s="88"/>
      <c r="IL2607" s="50"/>
      <c r="IM2607" s="50"/>
      <c r="IN2607" s="50"/>
      <c r="IO2607" s="50"/>
      <c r="IP2607" s="50"/>
    </row>
    <row r="2608" s="83" customFormat="1" ht="15.75" customHeight="1" spans="1:250">
      <c r="A2608" s="89"/>
      <c r="C2608" s="87"/>
      <c r="F2608" s="88"/>
      <c r="IL2608" s="50"/>
      <c r="IM2608" s="50"/>
      <c r="IN2608" s="50"/>
      <c r="IO2608" s="50"/>
      <c r="IP2608" s="50"/>
    </row>
    <row r="2609" s="83" customFormat="1" ht="15.75" customHeight="1" spans="1:250">
      <c r="A2609" s="89"/>
      <c r="C2609" s="87"/>
      <c r="F2609" s="88"/>
      <c r="IL2609" s="50"/>
      <c r="IM2609" s="50"/>
      <c r="IN2609" s="50"/>
      <c r="IO2609" s="50"/>
      <c r="IP2609" s="50"/>
    </row>
    <row r="2610" s="83" customFormat="1" ht="15.75" customHeight="1" spans="1:250">
      <c r="A2610" s="89"/>
      <c r="C2610" s="87"/>
      <c r="F2610" s="88"/>
      <c r="IL2610" s="50"/>
      <c r="IM2610" s="50"/>
      <c r="IN2610" s="50"/>
      <c r="IO2610" s="50"/>
      <c r="IP2610" s="50"/>
    </row>
    <row r="2611" s="83" customFormat="1" ht="15.75" customHeight="1" spans="1:250">
      <c r="A2611" s="89"/>
      <c r="C2611" s="87"/>
      <c r="F2611" s="88"/>
      <c r="IL2611" s="50"/>
      <c r="IM2611" s="50"/>
      <c r="IN2611" s="50"/>
      <c r="IO2611" s="50"/>
      <c r="IP2611" s="50"/>
    </row>
    <row r="2612" s="83" customFormat="1" ht="15.75" customHeight="1" spans="1:250">
      <c r="A2612" s="89"/>
      <c r="C2612" s="87"/>
      <c r="F2612" s="88"/>
      <c r="IL2612" s="50"/>
      <c r="IM2612" s="50"/>
      <c r="IN2612" s="50"/>
      <c r="IO2612" s="50"/>
      <c r="IP2612" s="50"/>
    </row>
    <row r="2613" s="83" customFormat="1" ht="15.75" customHeight="1" spans="1:250">
      <c r="A2613" s="89"/>
      <c r="C2613" s="87"/>
      <c r="F2613" s="88"/>
      <c r="IL2613" s="50"/>
      <c r="IM2613" s="50"/>
      <c r="IN2613" s="50"/>
      <c r="IO2613" s="50"/>
      <c r="IP2613" s="50"/>
    </row>
    <row r="2614" s="83" customFormat="1" ht="15.75" customHeight="1" spans="1:250">
      <c r="A2614" s="89"/>
      <c r="C2614" s="87"/>
      <c r="F2614" s="88"/>
      <c r="IL2614" s="50"/>
      <c r="IM2614" s="50"/>
      <c r="IN2614" s="50"/>
      <c r="IO2614" s="50"/>
      <c r="IP2614" s="50"/>
    </row>
    <row r="2615" s="83" customFormat="1" ht="15.75" customHeight="1" spans="1:250">
      <c r="A2615" s="89"/>
      <c r="C2615" s="87"/>
      <c r="F2615" s="88"/>
      <c r="IL2615" s="50"/>
      <c r="IM2615" s="50"/>
      <c r="IN2615" s="50"/>
      <c r="IO2615" s="50"/>
      <c r="IP2615" s="50"/>
    </row>
    <row r="2616" s="83" customFormat="1" ht="15.75" customHeight="1" spans="1:250">
      <c r="A2616" s="89"/>
      <c r="C2616" s="87"/>
      <c r="F2616" s="88"/>
      <c r="IL2616" s="50"/>
      <c r="IM2616" s="50"/>
      <c r="IN2616" s="50"/>
      <c r="IO2616" s="50"/>
      <c r="IP2616" s="50"/>
    </row>
    <row r="2617" s="83" customFormat="1" ht="15.75" customHeight="1" spans="1:250">
      <c r="A2617" s="89"/>
      <c r="C2617" s="87"/>
      <c r="F2617" s="88"/>
      <c r="IL2617" s="50"/>
      <c r="IM2617" s="50"/>
      <c r="IN2617" s="50"/>
      <c r="IO2617" s="50"/>
      <c r="IP2617" s="50"/>
    </row>
    <row r="2618" s="83" customFormat="1" ht="15.75" customHeight="1" spans="1:250">
      <c r="A2618" s="89"/>
      <c r="C2618" s="87"/>
      <c r="F2618" s="88"/>
      <c r="IL2618" s="50"/>
      <c r="IM2618" s="50"/>
      <c r="IN2618" s="50"/>
      <c r="IO2618" s="50"/>
      <c r="IP2618" s="50"/>
    </row>
    <row r="2619" s="83" customFormat="1" ht="15.75" customHeight="1" spans="1:250">
      <c r="A2619" s="89"/>
      <c r="C2619" s="87"/>
      <c r="F2619" s="88"/>
      <c r="IL2619" s="50"/>
      <c r="IM2619" s="50"/>
      <c r="IN2619" s="50"/>
      <c r="IO2619" s="50"/>
      <c r="IP2619" s="50"/>
    </row>
    <row r="2620" s="83" customFormat="1" ht="15.75" customHeight="1" spans="1:250">
      <c r="A2620" s="89"/>
      <c r="C2620" s="87"/>
      <c r="F2620" s="88"/>
      <c r="IL2620" s="50"/>
      <c r="IM2620" s="50"/>
      <c r="IN2620" s="50"/>
      <c r="IO2620" s="50"/>
      <c r="IP2620" s="50"/>
    </row>
    <row r="2621" s="83" customFormat="1" ht="15.75" customHeight="1" spans="1:250">
      <c r="A2621" s="89"/>
      <c r="C2621" s="87"/>
      <c r="F2621" s="88"/>
      <c r="IL2621" s="50"/>
      <c r="IM2621" s="50"/>
      <c r="IN2621" s="50"/>
      <c r="IO2621" s="50"/>
      <c r="IP2621" s="50"/>
    </row>
    <row r="2622" s="83" customFormat="1" ht="15.75" customHeight="1" spans="1:250">
      <c r="A2622" s="89"/>
      <c r="C2622" s="87"/>
      <c r="F2622" s="88"/>
      <c r="IL2622" s="50"/>
      <c r="IM2622" s="50"/>
      <c r="IN2622" s="50"/>
      <c r="IO2622" s="50"/>
      <c r="IP2622" s="50"/>
    </row>
    <row r="2623" s="83" customFormat="1" ht="15.75" customHeight="1" spans="1:250">
      <c r="A2623" s="89"/>
      <c r="C2623" s="87"/>
      <c r="F2623" s="88"/>
      <c r="IL2623" s="50"/>
      <c r="IM2623" s="50"/>
      <c r="IN2623" s="50"/>
      <c r="IO2623" s="50"/>
      <c r="IP2623" s="50"/>
    </row>
    <row r="2624" s="83" customFormat="1" ht="15.75" customHeight="1" spans="1:250">
      <c r="A2624" s="89"/>
      <c r="C2624" s="87"/>
      <c r="F2624" s="88"/>
      <c r="IL2624" s="50"/>
      <c r="IM2624" s="50"/>
      <c r="IN2624" s="50"/>
      <c r="IO2624" s="50"/>
      <c r="IP2624" s="50"/>
    </row>
    <row r="2625" s="83" customFormat="1" ht="15.75" customHeight="1" spans="1:250">
      <c r="A2625" s="89"/>
      <c r="C2625" s="87"/>
      <c r="F2625" s="88"/>
      <c r="IL2625" s="50"/>
      <c r="IM2625" s="50"/>
      <c r="IN2625" s="50"/>
      <c r="IO2625" s="50"/>
      <c r="IP2625" s="50"/>
    </row>
    <row r="2626" s="83" customFormat="1" ht="15.75" customHeight="1" spans="1:250">
      <c r="A2626" s="89"/>
      <c r="C2626" s="87"/>
      <c r="F2626" s="88"/>
      <c r="IL2626" s="50"/>
      <c r="IM2626" s="50"/>
      <c r="IN2626" s="50"/>
      <c r="IO2626" s="50"/>
      <c r="IP2626" s="50"/>
    </row>
    <row r="2627" s="83" customFormat="1" ht="15.75" customHeight="1" spans="1:250">
      <c r="A2627" s="89"/>
      <c r="C2627" s="87"/>
      <c r="F2627" s="88"/>
      <c r="IL2627" s="50"/>
      <c r="IM2627" s="50"/>
      <c r="IN2627" s="50"/>
      <c r="IO2627" s="50"/>
      <c r="IP2627" s="50"/>
    </row>
    <row r="2628" s="83" customFormat="1" ht="15.75" customHeight="1" spans="1:250">
      <c r="A2628" s="89"/>
      <c r="C2628" s="87"/>
      <c r="F2628" s="88"/>
      <c r="IL2628" s="50"/>
      <c r="IM2628" s="50"/>
      <c r="IN2628" s="50"/>
      <c r="IO2628" s="50"/>
      <c r="IP2628" s="50"/>
    </row>
    <row r="2629" s="83" customFormat="1" ht="15.75" customHeight="1" spans="1:250">
      <c r="A2629" s="89"/>
      <c r="C2629" s="87"/>
      <c r="F2629" s="88"/>
      <c r="IL2629" s="50"/>
      <c r="IM2629" s="50"/>
      <c r="IN2629" s="50"/>
      <c r="IO2629" s="50"/>
      <c r="IP2629" s="50"/>
    </row>
    <row r="2630" s="83" customFormat="1" ht="15.75" customHeight="1" spans="1:250">
      <c r="A2630" s="89"/>
      <c r="C2630" s="87"/>
      <c r="F2630" s="88"/>
      <c r="IL2630" s="50"/>
      <c r="IM2630" s="50"/>
      <c r="IN2630" s="50"/>
      <c r="IO2630" s="50"/>
      <c r="IP2630" s="50"/>
    </row>
    <row r="2631" s="83" customFormat="1" ht="15.75" customHeight="1" spans="1:250">
      <c r="A2631" s="89"/>
      <c r="C2631" s="87"/>
      <c r="F2631" s="88"/>
      <c r="IL2631" s="50"/>
      <c r="IM2631" s="50"/>
      <c r="IN2631" s="50"/>
      <c r="IO2631" s="50"/>
      <c r="IP2631" s="50"/>
    </row>
    <row r="2632" s="83" customFormat="1" ht="15.75" customHeight="1" spans="1:250">
      <c r="A2632" s="89"/>
      <c r="C2632" s="87"/>
      <c r="F2632" s="88"/>
      <c r="IL2632" s="50"/>
      <c r="IM2632" s="50"/>
      <c r="IN2632" s="50"/>
      <c r="IO2632" s="50"/>
      <c r="IP2632" s="50"/>
    </row>
    <row r="2633" s="83" customFormat="1" ht="15.75" customHeight="1" spans="1:250">
      <c r="A2633" s="89"/>
      <c r="C2633" s="87"/>
      <c r="F2633" s="88"/>
      <c r="IL2633" s="50"/>
      <c r="IM2633" s="50"/>
      <c r="IN2633" s="50"/>
      <c r="IO2633" s="50"/>
      <c r="IP2633" s="50"/>
    </row>
    <row r="2634" s="83" customFormat="1" ht="15.75" customHeight="1" spans="1:250">
      <c r="A2634" s="89"/>
      <c r="C2634" s="87"/>
      <c r="F2634" s="88"/>
      <c r="IL2634" s="50"/>
      <c r="IM2634" s="50"/>
      <c r="IN2634" s="50"/>
      <c r="IO2634" s="50"/>
      <c r="IP2634" s="50"/>
    </row>
    <row r="2635" s="83" customFormat="1" ht="15.75" customHeight="1" spans="1:250">
      <c r="A2635" s="89"/>
      <c r="C2635" s="87"/>
      <c r="F2635" s="88"/>
      <c r="IL2635" s="50"/>
      <c r="IM2635" s="50"/>
      <c r="IN2635" s="50"/>
      <c r="IO2635" s="50"/>
      <c r="IP2635" s="50"/>
    </row>
    <row r="2636" s="83" customFormat="1" ht="15.75" customHeight="1" spans="1:250">
      <c r="A2636" s="89"/>
      <c r="C2636" s="87"/>
      <c r="F2636" s="88"/>
      <c r="IL2636" s="50"/>
      <c r="IM2636" s="50"/>
      <c r="IN2636" s="50"/>
      <c r="IO2636" s="50"/>
      <c r="IP2636" s="50"/>
    </row>
    <row r="2637" s="83" customFormat="1" ht="15.75" customHeight="1" spans="1:250">
      <c r="A2637" s="89"/>
      <c r="C2637" s="87"/>
      <c r="F2637" s="88"/>
      <c r="IL2637" s="50"/>
      <c r="IM2637" s="50"/>
      <c r="IN2637" s="50"/>
      <c r="IO2637" s="50"/>
      <c r="IP2637" s="50"/>
    </row>
    <row r="2638" s="83" customFormat="1" ht="15.75" customHeight="1" spans="1:250">
      <c r="A2638" s="89"/>
      <c r="C2638" s="87"/>
      <c r="F2638" s="88"/>
      <c r="IL2638" s="50"/>
      <c r="IM2638" s="50"/>
      <c r="IN2638" s="50"/>
      <c r="IO2638" s="50"/>
      <c r="IP2638" s="50"/>
    </row>
    <row r="2639" s="83" customFormat="1" ht="15.75" customHeight="1" spans="1:250">
      <c r="A2639" s="89"/>
      <c r="C2639" s="87"/>
      <c r="F2639" s="88"/>
      <c r="IL2639" s="50"/>
      <c r="IM2639" s="50"/>
      <c r="IN2639" s="50"/>
      <c r="IO2639" s="50"/>
      <c r="IP2639" s="50"/>
    </row>
    <row r="2640" s="83" customFormat="1" ht="15.75" customHeight="1" spans="1:250">
      <c r="A2640" s="89"/>
      <c r="C2640" s="87"/>
      <c r="F2640" s="88"/>
      <c r="IL2640" s="50"/>
      <c r="IM2640" s="50"/>
      <c r="IN2640" s="50"/>
      <c r="IO2640" s="50"/>
      <c r="IP2640" s="50"/>
    </row>
    <row r="2641" s="83" customFormat="1" ht="15.75" customHeight="1" spans="1:250">
      <c r="A2641" s="89"/>
      <c r="C2641" s="87"/>
      <c r="F2641" s="88"/>
      <c r="IL2641" s="50"/>
      <c r="IM2641" s="50"/>
      <c r="IN2641" s="50"/>
      <c r="IO2641" s="50"/>
      <c r="IP2641" s="50"/>
    </row>
    <row r="2642" s="83" customFormat="1" ht="15.75" customHeight="1" spans="1:250">
      <c r="A2642" s="89"/>
      <c r="C2642" s="87"/>
      <c r="F2642" s="88"/>
      <c r="IL2642" s="50"/>
      <c r="IM2642" s="50"/>
      <c r="IN2642" s="50"/>
      <c r="IO2642" s="50"/>
      <c r="IP2642" s="50"/>
    </row>
    <row r="2643" s="83" customFormat="1" ht="15.75" customHeight="1" spans="1:250">
      <c r="A2643" s="89"/>
      <c r="C2643" s="87"/>
      <c r="F2643" s="88"/>
      <c r="IL2643" s="50"/>
      <c r="IM2643" s="50"/>
      <c r="IN2643" s="50"/>
      <c r="IO2643" s="50"/>
      <c r="IP2643" s="50"/>
    </row>
    <row r="2644" s="83" customFormat="1" ht="15.75" customHeight="1" spans="1:250">
      <c r="A2644" s="89"/>
      <c r="C2644" s="87"/>
      <c r="F2644" s="88"/>
      <c r="IL2644" s="50"/>
      <c r="IM2644" s="50"/>
      <c r="IN2644" s="50"/>
      <c r="IO2644" s="50"/>
      <c r="IP2644" s="50"/>
    </row>
    <row r="2645" s="83" customFormat="1" ht="15.75" customHeight="1" spans="1:250">
      <c r="A2645" s="89"/>
      <c r="C2645" s="87"/>
      <c r="F2645" s="88"/>
      <c r="IL2645" s="50"/>
      <c r="IM2645" s="50"/>
      <c r="IN2645" s="50"/>
      <c r="IO2645" s="50"/>
      <c r="IP2645" s="50"/>
    </row>
    <row r="2646" s="83" customFormat="1" ht="15.75" customHeight="1" spans="1:250">
      <c r="A2646" s="89"/>
      <c r="C2646" s="87"/>
      <c r="F2646" s="88"/>
      <c r="IL2646" s="50"/>
      <c r="IM2646" s="50"/>
      <c r="IN2646" s="50"/>
      <c r="IO2646" s="50"/>
      <c r="IP2646" s="50"/>
    </row>
    <row r="2647" s="83" customFormat="1" ht="15.75" customHeight="1" spans="1:250">
      <c r="A2647" s="89"/>
      <c r="C2647" s="87"/>
      <c r="F2647" s="88"/>
      <c r="IL2647" s="50"/>
      <c r="IM2647" s="50"/>
      <c r="IN2647" s="50"/>
      <c r="IO2647" s="50"/>
      <c r="IP2647" s="50"/>
    </row>
    <row r="2648" s="83" customFormat="1" ht="15.75" customHeight="1" spans="1:250">
      <c r="A2648" s="89"/>
      <c r="C2648" s="87"/>
      <c r="F2648" s="88"/>
      <c r="IL2648" s="50"/>
      <c r="IM2648" s="50"/>
      <c r="IN2648" s="50"/>
      <c r="IO2648" s="50"/>
      <c r="IP2648" s="50"/>
    </row>
    <row r="2649" s="83" customFormat="1" ht="15.75" customHeight="1" spans="1:250">
      <c r="A2649" s="89"/>
      <c r="C2649" s="87"/>
      <c r="F2649" s="88"/>
      <c r="IL2649" s="50"/>
      <c r="IM2649" s="50"/>
      <c r="IN2649" s="50"/>
      <c r="IO2649" s="50"/>
      <c r="IP2649" s="50"/>
    </row>
    <row r="2650" s="83" customFormat="1" ht="15.75" customHeight="1" spans="1:250">
      <c r="A2650" s="89"/>
      <c r="C2650" s="87"/>
      <c r="F2650" s="88"/>
      <c r="IL2650" s="50"/>
      <c r="IM2650" s="50"/>
      <c r="IN2650" s="50"/>
      <c r="IO2650" s="50"/>
      <c r="IP2650" s="50"/>
    </row>
    <row r="2651" s="83" customFormat="1" ht="15.75" customHeight="1" spans="1:250">
      <c r="A2651" s="89"/>
      <c r="C2651" s="87"/>
      <c r="F2651" s="88"/>
      <c r="IL2651" s="50"/>
      <c r="IM2651" s="50"/>
      <c r="IN2651" s="50"/>
      <c r="IO2651" s="50"/>
      <c r="IP2651" s="50"/>
    </row>
    <row r="2652" s="83" customFormat="1" ht="15.75" customHeight="1" spans="1:250">
      <c r="A2652" s="89"/>
      <c r="C2652" s="87"/>
      <c r="F2652" s="88"/>
      <c r="IL2652" s="50"/>
      <c r="IM2652" s="50"/>
      <c r="IN2652" s="50"/>
      <c r="IO2652" s="50"/>
      <c r="IP2652" s="50"/>
    </row>
    <row r="2653" s="83" customFormat="1" ht="15.75" customHeight="1" spans="1:250">
      <c r="A2653" s="89"/>
      <c r="C2653" s="87"/>
      <c r="F2653" s="88"/>
      <c r="IL2653" s="50"/>
      <c r="IM2653" s="50"/>
      <c r="IN2653" s="50"/>
      <c r="IO2653" s="50"/>
      <c r="IP2653" s="50"/>
    </row>
    <row r="2654" s="83" customFormat="1" ht="15.75" customHeight="1" spans="1:250">
      <c r="A2654" s="89"/>
      <c r="C2654" s="87"/>
      <c r="F2654" s="88"/>
      <c r="IL2654" s="50"/>
      <c r="IM2654" s="50"/>
      <c r="IN2654" s="50"/>
      <c r="IO2654" s="50"/>
      <c r="IP2654" s="50"/>
    </row>
    <row r="2655" s="83" customFormat="1" ht="15.75" customHeight="1" spans="1:250">
      <c r="A2655" s="89"/>
      <c r="C2655" s="87"/>
      <c r="F2655" s="88"/>
      <c r="IL2655" s="50"/>
      <c r="IM2655" s="50"/>
      <c r="IN2655" s="50"/>
      <c r="IO2655" s="50"/>
      <c r="IP2655" s="50"/>
    </row>
    <row r="2656" s="83" customFormat="1" ht="15.75" customHeight="1" spans="1:250">
      <c r="A2656" s="89"/>
      <c r="C2656" s="87"/>
      <c r="F2656" s="88"/>
      <c r="IL2656" s="50"/>
      <c r="IM2656" s="50"/>
      <c r="IN2656" s="50"/>
      <c r="IO2656" s="50"/>
      <c r="IP2656" s="50"/>
    </row>
    <row r="2657" s="83" customFormat="1" ht="15.75" customHeight="1" spans="1:250">
      <c r="A2657" s="89"/>
      <c r="C2657" s="87"/>
      <c r="F2657" s="88"/>
      <c r="IL2657" s="50"/>
      <c r="IM2657" s="50"/>
      <c r="IN2657" s="50"/>
      <c r="IO2657" s="50"/>
      <c r="IP2657" s="50"/>
    </row>
    <row r="2658" s="83" customFormat="1" ht="15.75" customHeight="1" spans="1:250">
      <c r="A2658" s="89"/>
      <c r="C2658" s="87"/>
      <c r="F2658" s="88"/>
      <c r="IL2658" s="50"/>
      <c r="IM2658" s="50"/>
      <c r="IN2658" s="50"/>
      <c r="IO2658" s="50"/>
      <c r="IP2658" s="50"/>
    </row>
    <row r="2659" s="83" customFormat="1" ht="15.75" customHeight="1" spans="1:250">
      <c r="A2659" s="89"/>
      <c r="C2659" s="87"/>
      <c r="F2659" s="88"/>
      <c r="IL2659" s="50"/>
      <c r="IM2659" s="50"/>
      <c r="IN2659" s="50"/>
      <c r="IO2659" s="50"/>
      <c r="IP2659" s="50"/>
    </row>
    <row r="2660" s="83" customFormat="1" ht="15.75" customHeight="1" spans="1:250">
      <c r="A2660" s="89"/>
      <c r="C2660" s="87"/>
      <c r="F2660" s="88"/>
      <c r="IL2660" s="50"/>
      <c r="IM2660" s="50"/>
      <c r="IN2660" s="50"/>
      <c r="IO2660" s="50"/>
      <c r="IP2660" s="50"/>
    </row>
    <row r="2661" s="83" customFormat="1" ht="15.75" customHeight="1" spans="1:250">
      <c r="A2661" s="89"/>
      <c r="C2661" s="87"/>
      <c r="F2661" s="88"/>
      <c r="IL2661" s="50"/>
      <c r="IM2661" s="50"/>
      <c r="IN2661" s="50"/>
      <c r="IO2661" s="50"/>
      <c r="IP2661" s="50"/>
    </row>
    <row r="2662" s="83" customFormat="1" ht="15.75" customHeight="1" spans="1:250">
      <c r="A2662" s="89"/>
      <c r="C2662" s="87"/>
      <c r="F2662" s="88"/>
      <c r="IL2662" s="50"/>
      <c r="IM2662" s="50"/>
      <c r="IN2662" s="50"/>
      <c r="IO2662" s="50"/>
      <c r="IP2662" s="50"/>
    </row>
    <row r="2663" s="83" customFormat="1" ht="15.75" customHeight="1" spans="1:250">
      <c r="A2663" s="89"/>
      <c r="C2663" s="87"/>
      <c r="F2663" s="88"/>
      <c r="IL2663" s="50"/>
      <c r="IM2663" s="50"/>
      <c r="IN2663" s="50"/>
      <c r="IO2663" s="50"/>
      <c r="IP2663" s="50"/>
    </row>
    <row r="2664" s="83" customFormat="1" ht="15.75" customHeight="1" spans="1:250">
      <c r="A2664" s="89"/>
      <c r="C2664" s="87"/>
      <c r="F2664" s="88"/>
      <c r="IL2664" s="50"/>
      <c r="IM2664" s="50"/>
      <c r="IN2664" s="50"/>
      <c r="IO2664" s="50"/>
      <c r="IP2664" s="50"/>
    </row>
    <row r="2665" s="83" customFormat="1" ht="15.75" customHeight="1" spans="1:250">
      <c r="A2665" s="89"/>
      <c r="C2665" s="87"/>
      <c r="F2665" s="88"/>
      <c r="IL2665" s="50"/>
      <c r="IM2665" s="50"/>
      <c r="IN2665" s="50"/>
      <c r="IO2665" s="50"/>
      <c r="IP2665" s="50"/>
    </row>
    <row r="2666" s="83" customFormat="1" ht="15.75" customHeight="1" spans="1:250">
      <c r="A2666" s="89"/>
      <c r="C2666" s="87"/>
      <c r="F2666" s="88"/>
      <c r="IL2666" s="50"/>
      <c r="IM2666" s="50"/>
      <c r="IN2666" s="50"/>
      <c r="IO2666" s="50"/>
      <c r="IP2666" s="50"/>
    </row>
    <row r="2667" s="83" customFormat="1" ht="15.75" customHeight="1" spans="1:250">
      <c r="A2667" s="89"/>
      <c r="C2667" s="87"/>
      <c r="F2667" s="88"/>
      <c r="IL2667" s="50"/>
      <c r="IM2667" s="50"/>
      <c r="IN2667" s="50"/>
      <c r="IO2667" s="50"/>
      <c r="IP2667" s="50"/>
    </row>
    <row r="2668" s="83" customFormat="1" ht="15.75" customHeight="1" spans="1:250">
      <c r="A2668" s="89"/>
      <c r="C2668" s="87"/>
      <c r="F2668" s="88"/>
      <c r="IL2668" s="50"/>
      <c r="IM2668" s="50"/>
      <c r="IN2668" s="50"/>
      <c r="IO2668" s="50"/>
      <c r="IP2668" s="50"/>
    </row>
    <row r="2669" s="83" customFormat="1" ht="15.75" customHeight="1" spans="1:250">
      <c r="A2669" s="89"/>
      <c r="C2669" s="87"/>
      <c r="F2669" s="88"/>
      <c r="IL2669" s="50"/>
      <c r="IM2669" s="50"/>
      <c r="IN2669" s="50"/>
      <c r="IO2669" s="50"/>
      <c r="IP2669" s="50"/>
    </row>
    <row r="2670" s="83" customFormat="1" ht="15.75" customHeight="1" spans="1:250">
      <c r="A2670" s="89"/>
      <c r="C2670" s="87"/>
      <c r="F2670" s="88"/>
      <c r="IL2670" s="50"/>
      <c r="IM2670" s="50"/>
      <c r="IN2670" s="50"/>
      <c r="IO2670" s="50"/>
      <c r="IP2670" s="50"/>
    </row>
    <row r="2671" s="83" customFormat="1" ht="15.75" customHeight="1" spans="1:250">
      <c r="A2671" s="89"/>
      <c r="C2671" s="87"/>
      <c r="F2671" s="88"/>
      <c r="IL2671" s="50"/>
      <c r="IM2671" s="50"/>
      <c r="IN2671" s="50"/>
      <c r="IO2671" s="50"/>
      <c r="IP2671" s="50"/>
    </row>
    <row r="2672" s="83" customFormat="1" ht="15.75" customHeight="1" spans="1:250">
      <c r="A2672" s="89"/>
      <c r="C2672" s="87"/>
      <c r="F2672" s="88"/>
      <c r="IL2672" s="50"/>
      <c r="IM2672" s="50"/>
      <c r="IN2672" s="50"/>
      <c r="IO2672" s="50"/>
      <c r="IP2672" s="50"/>
    </row>
    <row r="2673" s="83" customFormat="1" ht="15.75" customHeight="1" spans="1:250">
      <c r="A2673" s="89"/>
      <c r="C2673" s="87"/>
      <c r="F2673" s="88"/>
      <c r="IL2673" s="50"/>
      <c r="IM2673" s="50"/>
      <c r="IN2673" s="50"/>
      <c r="IO2673" s="50"/>
      <c r="IP2673" s="50"/>
    </row>
    <row r="2674" s="83" customFormat="1" ht="15.75" customHeight="1" spans="1:250">
      <c r="A2674" s="89"/>
      <c r="C2674" s="87"/>
      <c r="F2674" s="88"/>
      <c r="IL2674" s="50"/>
      <c r="IM2674" s="50"/>
      <c r="IN2674" s="50"/>
      <c r="IO2674" s="50"/>
      <c r="IP2674" s="50"/>
    </row>
    <row r="2675" s="83" customFormat="1" ht="15.75" customHeight="1" spans="1:250">
      <c r="A2675" s="89"/>
      <c r="C2675" s="87"/>
      <c r="F2675" s="88"/>
      <c r="IL2675" s="50"/>
      <c r="IM2675" s="50"/>
      <c r="IN2675" s="50"/>
      <c r="IO2675" s="50"/>
      <c r="IP2675" s="50"/>
    </row>
    <row r="2676" s="83" customFormat="1" ht="15.75" customHeight="1" spans="1:250">
      <c r="A2676" s="89"/>
      <c r="C2676" s="87"/>
      <c r="F2676" s="88"/>
      <c r="IL2676" s="50"/>
      <c r="IM2676" s="50"/>
      <c r="IN2676" s="50"/>
      <c r="IO2676" s="50"/>
      <c r="IP2676" s="50"/>
    </row>
    <row r="2677" s="83" customFormat="1" ht="15.75" customHeight="1" spans="1:250">
      <c r="A2677" s="89"/>
      <c r="C2677" s="87"/>
      <c r="F2677" s="88"/>
      <c r="IL2677" s="50"/>
      <c r="IM2677" s="50"/>
      <c r="IN2677" s="50"/>
      <c r="IO2677" s="50"/>
      <c r="IP2677" s="50"/>
    </row>
    <row r="2678" s="83" customFormat="1" ht="15.75" customHeight="1" spans="1:250">
      <c r="A2678" s="89"/>
      <c r="C2678" s="87"/>
      <c r="F2678" s="88"/>
      <c r="IL2678" s="50"/>
      <c r="IM2678" s="50"/>
      <c r="IN2678" s="50"/>
      <c r="IO2678" s="50"/>
      <c r="IP2678" s="50"/>
    </row>
    <row r="2679" s="83" customFormat="1" ht="15.75" customHeight="1" spans="1:250">
      <c r="A2679" s="89"/>
      <c r="C2679" s="87"/>
      <c r="F2679" s="88"/>
      <c r="IL2679" s="50"/>
      <c r="IM2679" s="50"/>
      <c r="IN2679" s="50"/>
      <c r="IO2679" s="50"/>
      <c r="IP2679" s="50"/>
    </row>
    <row r="2680" s="83" customFormat="1" ht="15.75" customHeight="1" spans="1:250">
      <c r="A2680" s="89"/>
      <c r="C2680" s="87"/>
      <c r="F2680" s="88"/>
      <c r="IL2680" s="50"/>
      <c r="IM2680" s="50"/>
      <c r="IN2680" s="50"/>
      <c r="IO2680" s="50"/>
      <c r="IP2680" s="50"/>
    </row>
    <row r="2681" s="83" customFormat="1" ht="15.75" customHeight="1" spans="1:250">
      <c r="A2681" s="89"/>
      <c r="C2681" s="87"/>
      <c r="F2681" s="88"/>
      <c r="IL2681" s="50"/>
      <c r="IM2681" s="50"/>
      <c r="IN2681" s="50"/>
      <c r="IO2681" s="50"/>
      <c r="IP2681" s="50"/>
    </row>
    <row r="2682" s="83" customFormat="1" ht="15.75" customHeight="1" spans="1:250">
      <c r="A2682" s="89"/>
      <c r="C2682" s="87"/>
      <c r="F2682" s="88"/>
      <c r="IL2682" s="50"/>
      <c r="IM2682" s="50"/>
      <c r="IN2682" s="50"/>
      <c r="IO2682" s="50"/>
      <c r="IP2682" s="50"/>
    </row>
    <row r="2683" s="83" customFormat="1" ht="15.75" customHeight="1" spans="1:250">
      <c r="A2683" s="89"/>
      <c r="C2683" s="87"/>
      <c r="F2683" s="88"/>
      <c r="IL2683" s="50"/>
      <c r="IM2683" s="50"/>
      <c r="IN2683" s="50"/>
      <c r="IO2683" s="50"/>
      <c r="IP2683" s="50"/>
    </row>
    <row r="2684" s="83" customFormat="1" ht="15.75" customHeight="1" spans="1:250">
      <c r="A2684" s="89"/>
      <c r="C2684" s="87"/>
      <c r="F2684" s="88"/>
      <c r="IL2684" s="50"/>
      <c r="IM2684" s="50"/>
      <c r="IN2684" s="50"/>
      <c r="IO2684" s="50"/>
      <c r="IP2684" s="50"/>
    </row>
    <row r="2685" s="83" customFormat="1" ht="15.75" customHeight="1" spans="1:250">
      <c r="A2685" s="89"/>
      <c r="C2685" s="87"/>
      <c r="F2685" s="88"/>
      <c r="IL2685" s="50"/>
      <c r="IM2685" s="50"/>
      <c r="IN2685" s="50"/>
      <c r="IO2685" s="50"/>
      <c r="IP2685" s="50"/>
    </row>
    <row r="2686" s="83" customFormat="1" ht="15.75" customHeight="1" spans="1:250">
      <c r="A2686" s="89"/>
      <c r="C2686" s="87"/>
      <c r="F2686" s="88"/>
      <c r="IL2686" s="50"/>
      <c r="IM2686" s="50"/>
      <c r="IN2686" s="50"/>
      <c r="IO2686" s="50"/>
      <c r="IP2686" s="50"/>
    </row>
    <row r="2687" s="83" customFormat="1" ht="15.75" customHeight="1" spans="1:250">
      <c r="A2687" s="89"/>
      <c r="C2687" s="87"/>
      <c r="F2687" s="88"/>
      <c r="IL2687" s="50"/>
      <c r="IM2687" s="50"/>
      <c r="IN2687" s="50"/>
      <c r="IO2687" s="50"/>
      <c r="IP2687" s="50"/>
    </row>
    <row r="2688" s="83" customFormat="1" ht="15.75" customHeight="1" spans="1:250">
      <c r="A2688" s="89"/>
      <c r="C2688" s="87"/>
      <c r="F2688" s="88"/>
      <c r="IL2688" s="50"/>
      <c r="IM2688" s="50"/>
      <c r="IN2688" s="50"/>
      <c r="IO2688" s="50"/>
      <c r="IP2688" s="50"/>
    </row>
    <row r="2689" s="83" customFormat="1" ht="15.75" customHeight="1" spans="1:250">
      <c r="A2689" s="89"/>
      <c r="C2689" s="87"/>
      <c r="F2689" s="88"/>
      <c r="IL2689" s="50"/>
      <c r="IM2689" s="50"/>
      <c r="IN2689" s="50"/>
      <c r="IO2689" s="50"/>
      <c r="IP2689" s="50"/>
    </row>
    <row r="2690" s="83" customFormat="1" ht="15.75" customHeight="1" spans="1:250">
      <c r="A2690" s="89"/>
      <c r="C2690" s="87"/>
      <c r="F2690" s="88"/>
      <c r="IL2690" s="50"/>
      <c r="IM2690" s="50"/>
      <c r="IN2690" s="50"/>
      <c r="IO2690" s="50"/>
      <c r="IP2690" s="50"/>
    </row>
    <row r="2691" s="83" customFormat="1" ht="15.75" customHeight="1" spans="1:250">
      <c r="A2691" s="89"/>
      <c r="C2691" s="87"/>
      <c r="F2691" s="88"/>
      <c r="IL2691" s="50"/>
      <c r="IM2691" s="50"/>
      <c r="IN2691" s="50"/>
      <c r="IO2691" s="50"/>
      <c r="IP2691" s="50"/>
    </row>
    <row r="2692" s="83" customFormat="1" ht="15.75" customHeight="1" spans="1:250">
      <c r="A2692" s="89"/>
      <c r="C2692" s="87"/>
      <c r="F2692" s="88"/>
      <c r="IL2692" s="50"/>
      <c r="IM2692" s="50"/>
      <c r="IN2692" s="50"/>
      <c r="IO2692" s="50"/>
      <c r="IP2692" s="50"/>
    </row>
    <row r="2693" s="83" customFormat="1" ht="15.75" customHeight="1" spans="1:250">
      <c r="A2693" s="89"/>
      <c r="C2693" s="87"/>
      <c r="F2693" s="88"/>
      <c r="IL2693" s="50"/>
      <c r="IM2693" s="50"/>
      <c r="IN2693" s="50"/>
      <c r="IO2693" s="50"/>
      <c r="IP2693" s="50"/>
    </row>
    <row r="2694" s="83" customFormat="1" ht="15.75" customHeight="1" spans="1:250">
      <c r="A2694" s="89"/>
      <c r="C2694" s="87"/>
      <c r="F2694" s="88"/>
      <c r="IL2694" s="50"/>
      <c r="IM2694" s="50"/>
      <c r="IN2694" s="50"/>
      <c r="IO2694" s="50"/>
      <c r="IP2694" s="50"/>
    </row>
    <row r="2695" s="83" customFormat="1" ht="15.75" customHeight="1" spans="1:250">
      <c r="A2695" s="89"/>
      <c r="C2695" s="87"/>
      <c r="F2695" s="88"/>
      <c r="IL2695" s="50"/>
      <c r="IM2695" s="50"/>
      <c r="IN2695" s="50"/>
      <c r="IO2695" s="50"/>
      <c r="IP2695" s="50"/>
    </row>
    <row r="2696" s="83" customFormat="1" ht="15.75" customHeight="1" spans="1:250">
      <c r="A2696" s="89"/>
      <c r="C2696" s="87"/>
      <c r="F2696" s="88"/>
      <c r="IL2696" s="50"/>
      <c r="IM2696" s="50"/>
      <c r="IN2696" s="50"/>
      <c r="IO2696" s="50"/>
      <c r="IP2696" s="50"/>
    </row>
    <row r="2697" s="83" customFormat="1" ht="15.75" customHeight="1" spans="1:250">
      <c r="A2697" s="89"/>
      <c r="C2697" s="87"/>
      <c r="F2697" s="88"/>
      <c r="IL2697" s="50"/>
      <c r="IM2697" s="50"/>
      <c r="IN2697" s="50"/>
      <c r="IO2697" s="50"/>
      <c r="IP2697" s="50"/>
    </row>
    <row r="2698" s="83" customFormat="1" ht="15.75" customHeight="1" spans="1:250">
      <c r="A2698" s="89"/>
      <c r="C2698" s="87"/>
      <c r="F2698" s="88"/>
      <c r="IL2698" s="50"/>
      <c r="IM2698" s="50"/>
      <c r="IN2698" s="50"/>
      <c r="IO2698" s="50"/>
      <c r="IP2698" s="50"/>
    </row>
    <row r="2699" s="83" customFormat="1" ht="15.75" customHeight="1" spans="1:250">
      <c r="A2699" s="89"/>
      <c r="C2699" s="87"/>
      <c r="F2699" s="88"/>
      <c r="IL2699" s="50"/>
      <c r="IM2699" s="50"/>
      <c r="IN2699" s="50"/>
      <c r="IO2699" s="50"/>
      <c r="IP2699" s="50"/>
    </row>
    <row r="2700" s="83" customFormat="1" ht="15.75" customHeight="1" spans="1:250">
      <c r="A2700" s="89"/>
      <c r="C2700" s="87"/>
      <c r="F2700" s="88"/>
      <c r="IL2700" s="50"/>
      <c r="IM2700" s="50"/>
      <c r="IN2700" s="50"/>
      <c r="IO2700" s="50"/>
      <c r="IP2700" s="50"/>
    </row>
    <row r="2701" s="83" customFormat="1" ht="15.75" customHeight="1" spans="1:250">
      <c r="A2701" s="89"/>
      <c r="C2701" s="87"/>
      <c r="F2701" s="88"/>
      <c r="IL2701" s="50"/>
      <c r="IM2701" s="50"/>
      <c r="IN2701" s="50"/>
      <c r="IO2701" s="50"/>
      <c r="IP2701" s="50"/>
    </row>
    <row r="2702" s="83" customFormat="1" ht="15.75" customHeight="1" spans="1:250">
      <c r="A2702" s="89"/>
      <c r="C2702" s="87"/>
      <c r="F2702" s="88"/>
      <c r="IL2702" s="50"/>
      <c r="IM2702" s="50"/>
      <c r="IN2702" s="50"/>
      <c r="IO2702" s="50"/>
      <c r="IP2702" s="50"/>
    </row>
    <row r="2703" s="83" customFormat="1" ht="15.75" customHeight="1" spans="1:250">
      <c r="A2703" s="89"/>
      <c r="C2703" s="87"/>
      <c r="F2703" s="88"/>
      <c r="IL2703" s="50"/>
      <c r="IM2703" s="50"/>
      <c r="IN2703" s="50"/>
      <c r="IO2703" s="50"/>
      <c r="IP2703" s="50"/>
    </row>
    <row r="2704" s="83" customFormat="1" ht="15.75" customHeight="1" spans="1:250">
      <c r="A2704" s="89"/>
      <c r="C2704" s="87"/>
      <c r="F2704" s="88"/>
      <c r="IL2704" s="50"/>
      <c r="IM2704" s="50"/>
      <c r="IN2704" s="50"/>
      <c r="IO2704" s="50"/>
      <c r="IP2704" s="50"/>
    </row>
    <row r="2705" s="83" customFormat="1" ht="15.75" customHeight="1" spans="1:250">
      <c r="A2705" s="89"/>
      <c r="C2705" s="87"/>
      <c r="F2705" s="88"/>
      <c r="IL2705" s="50"/>
      <c r="IM2705" s="50"/>
      <c r="IN2705" s="50"/>
      <c r="IO2705" s="50"/>
      <c r="IP2705" s="50"/>
    </row>
    <row r="2706" s="83" customFormat="1" ht="15.75" customHeight="1" spans="1:250">
      <c r="A2706" s="89"/>
      <c r="C2706" s="87"/>
      <c r="F2706" s="88"/>
      <c r="IL2706" s="50"/>
      <c r="IM2706" s="50"/>
      <c r="IN2706" s="50"/>
      <c r="IO2706" s="50"/>
      <c r="IP2706" s="50"/>
    </row>
    <row r="2707" s="83" customFormat="1" ht="15.75" customHeight="1" spans="1:250">
      <c r="A2707" s="89"/>
      <c r="C2707" s="87"/>
      <c r="F2707" s="88"/>
      <c r="IL2707" s="50"/>
      <c r="IM2707" s="50"/>
      <c r="IN2707" s="50"/>
      <c r="IO2707" s="50"/>
      <c r="IP2707" s="50"/>
    </row>
    <row r="2708" s="83" customFormat="1" ht="15.75" customHeight="1" spans="1:250">
      <c r="A2708" s="89"/>
      <c r="C2708" s="87"/>
      <c r="F2708" s="88"/>
      <c r="IL2708" s="50"/>
      <c r="IM2708" s="50"/>
      <c r="IN2708" s="50"/>
      <c r="IO2708" s="50"/>
      <c r="IP2708" s="50"/>
    </row>
    <row r="2709" s="83" customFormat="1" ht="15.75" customHeight="1" spans="1:250">
      <c r="A2709" s="89"/>
      <c r="C2709" s="87"/>
      <c r="F2709" s="88"/>
      <c r="IL2709" s="50"/>
      <c r="IM2709" s="50"/>
      <c r="IN2709" s="50"/>
      <c r="IO2709" s="50"/>
      <c r="IP2709" s="50"/>
    </row>
    <row r="2710" s="83" customFormat="1" ht="15.75" customHeight="1" spans="1:250">
      <c r="A2710" s="89"/>
      <c r="C2710" s="87"/>
      <c r="F2710" s="88"/>
      <c r="IL2710" s="50"/>
      <c r="IM2710" s="50"/>
      <c r="IN2710" s="50"/>
      <c r="IO2710" s="50"/>
      <c r="IP2710" s="50"/>
    </row>
    <row r="2711" s="83" customFormat="1" ht="15.75" customHeight="1" spans="1:250">
      <c r="A2711" s="89"/>
      <c r="C2711" s="87"/>
      <c r="F2711" s="88"/>
      <c r="IL2711" s="50"/>
      <c r="IM2711" s="50"/>
      <c r="IN2711" s="50"/>
      <c r="IO2711" s="50"/>
      <c r="IP2711" s="50"/>
    </row>
    <row r="2712" s="83" customFormat="1" ht="15.75" customHeight="1" spans="1:250">
      <c r="A2712" s="89"/>
      <c r="C2712" s="87"/>
      <c r="F2712" s="88"/>
      <c r="IL2712" s="50"/>
      <c r="IM2712" s="50"/>
      <c r="IN2712" s="50"/>
      <c r="IO2712" s="50"/>
      <c r="IP2712" s="50"/>
    </row>
    <row r="2713" s="83" customFormat="1" ht="15.75" customHeight="1" spans="1:250">
      <c r="A2713" s="89"/>
      <c r="C2713" s="87"/>
      <c r="F2713" s="88"/>
      <c r="IL2713" s="50"/>
      <c r="IM2713" s="50"/>
      <c r="IN2713" s="50"/>
      <c r="IO2713" s="50"/>
      <c r="IP2713" s="50"/>
    </row>
    <row r="2714" s="83" customFormat="1" ht="15.75" customHeight="1" spans="1:250">
      <c r="A2714" s="89"/>
      <c r="C2714" s="87"/>
      <c r="F2714" s="88"/>
      <c r="IL2714" s="50"/>
      <c r="IM2714" s="50"/>
      <c r="IN2714" s="50"/>
      <c r="IO2714" s="50"/>
      <c r="IP2714" s="50"/>
    </row>
    <row r="2715" s="83" customFormat="1" ht="15.75" customHeight="1" spans="1:250">
      <c r="A2715" s="89"/>
      <c r="C2715" s="87"/>
      <c r="F2715" s="88"/>
      <c r="IL2715" s="50"/>
      <c r="IM2715" s="50"/>
      <c r="IN2715" s="50"/>
      <c r="IO2715" s="50"/>
      <c r="IP2715" s="50"/>
    </row>
    <row r="2716" s="83" customFormat="1" ht="15.75" customHeight="1" spans="1:250">
      <c r="A2716" s="89"/>
      <c r="C2716" s="87"/>
      <c r="F2716" s="88"/>
      <c r="IL2716" s="50"/>
      <c r="IM2716" s="50"/>
      <c r="IN2716" s="50"/>
      <c r="IO2716" s="50"/>
      <c r="IP2716" s="50"/>
    </row>
    <row r="2717" s="83" customFormat="1" ht="15.75" customHeight="1" spans="1:250">
      <c r="A2717" s="89"/>
      <c r="C2717" s="87"/>
      <c r="F2717" s="88"/>
      <c r="IL2717" s="50"/>
      <c r="IM2717" s="50"/>
      <c r="IN2717" s="50"/>
      <c r="IO2717" s="50"/>
      <c r="IP2717" s="50"/>
    </row>
    <row r="2718" s="83" customFormat="1" ht="15.75" customHeight="1" spans="1:250">
      <c r="A2718" s="89"/>
      <c r="C2718" s="87"/>
      <c r="F2718" s="88"/>
      <c r="IL2718" s="50"/>
      <c r="IM2718" s="50"/>
      <c r="IN2718" s="50"/>
      <c r="IO2718" s="50"/>
      <c r="IP2718" s="50"/>
    </row>
    <row r="2719" s="83" customFormat="1" ht="15.75" customHeight="1" spans="1:250">
      <c r="A2719" s="89"/>
      <c r="C2719" s="87"/>
      <c r="F2719" s="88"/>
      <c r="IL2719" s="50"/>
      <c r="IM2719" s="50"/>
      <c r="IN2719" s="50"/>
      <c r="IO2719" s="50"/>
      <c r="IP2719" s="50"/>
    </row>
    <row r="2720" s="83" customFormat="1" ht="15.75" customHeight="1" spans="1:250">
      <c r="A2720" s="89"/>
      <c r="C2720" s="87"/>
      <c r="F2720" s="88"/>
      <c r="IL2720" s="50"/>
      <c r="IM2720" s="50"/>
      <c r="IN2720" s="50"/>
      <c r="IO2720" s="50"/>
      <c r="IP2720" s="50"/>
    </row>
    <row r="2721" s="83" customFormat="1" ht="15.75" customHeight="1" spans="1:250">
      <c r="A2721" s="89"/>
      <c r="C2721" s="87"/>
      <c r="F2721" s="88"/>
      <c r="IL2721" s="50"/>
      <c r="IM2721" s="50"/>
      <c r="IN2721" s="50"/>
      <c r="IO2721" s="50"/>
      <c r="IP2721" s="50"/>
    </row>
    <row r="2722" s="83" customFormat="1" ht="15.75" customHeight="1" spans="1:250">
      <c r="A2722" s="89"/>
      <c r="C2722" s="87"/>
      <c r="F2722" s="88"/>
      <c r="IL2722" s="50"/>
      <c r="IM2722" s="50"/>
      <c r="IN2722" s="50"/>
      <c r="IO2722" s="50"/>
      <c r="IP2722" s="50"/>
    </row>
    <row r="2723" s="83" customFormat="1" ht="15.75" customHeight="1" spans="1:250">
      <c r="A2723" s="89"/>
      <c r="C2723" s="87"/>
      <c r="F2723" s="88"/>
      <c r="IL2723" s="50"/>
      <c r="IM2723" s="50"/>
      <c r="IN2723" s="50"/>
      <c r="IO2723" s="50"/>
      <c r="IP2723" s="50"/>
    </row>
    <row r="2724" s="83" customFormat="1" ht="15.75" customHeight="1" spans="1:250">
      <c r="A2724" s="89"/>
      <c r="C2724" s="87"/>
      <c r="F2724" s="88"/>
      <c r="IL2724" s="50"/>
      <c r="IM2724" s="50"/>
      <c r="IN2724" s="50"/>
      <c r="IO2724" s="50"/>
      <c r="IP2724" s="50"/>
    </row>
    <row r="2725" s="83" customFormat="1" ht="15.75" customHeight="1" spans="1:250">
      <c r="A2725" s="89"/>
      <c r="C2725" s="87"/>
      <c r="F2725" s="88"/>
      <c r="IL2725" s="50"/>
      <c r="IM2725" s="50"/>
      <c r="IN2725" s="50"/>
      <c r="IO2725" s="50"/>
      <c r="IP2725" s="50"/>
    </row>
    <row r="2726" s="83" customFormat="1" ht="15.75" customHeight="1" spans="1:250">
      <c r="A2726" s="89"/>
      <c r="C2726" s="87"/>
      <c r="F2726" s="88"/>
      <c r="IL2726" s="50"/>
      <c r="IM2726" s="50"/>
      <c r="IN2726" s="50"/>
      <c r="IO2726" s="50"/>
      <c r="IP2726" s="50"/>
    </row>
    <row r="2727" s="83" customFormat="1" ht="15.75" customHeight="1" spans="1:250">
      <c r="A2727" s="89"/>
      <c r="C2727" s="87"/>
      <c r="F2727" s="88"/>
      <c r="IL2727" s="50"/>
      <c r="IM2727" s="50"/>
      <c r="IN2727" s="50"/>
      <c r="IO2727" s="50"/>
      <c r="IP2727" s="50"/>
    </row>
    <row r="2728" s="83" customFormat="1" ht="15.75" customHeight="1" spans="1:250">
      <c r="A2728" s="89"/>
      <c r="C2728" s="87"/>
      <c r="F2728" s="88"/>
      <c r="IL2728" s="50"/>
      <c r="IM2728" s="50"/>
      <c r="IN2728" s="50"/>
      <c r="IO2728" s="50"/>
      <c r="IP2728" s="50"/>
    </row>
    <row r="2729" s="83" customFormat="1" ht="15.75" customHeight="1" spans="1:250">
      <c r="A2729" s="89"/>
      <c r="C2729" s="87"/>
      <c r="F2729" s="88"/>
      <c r="IL2729" s="50"/>
      <c r="IM2729" s="50"/>
      <c r="IN2729" s="50"/>
      <c r="IO2729" s="50"/>
      <c r="IP2729" s="50"/>
    </row>
    <row r="2730" s="83" customFormat="1" ht="15.75" customHeight="1" spans="1:250">
      <c r="A2730" s="89"/>
      <c r="C2730" s="87"/>
      <c r="F2730" s="88"/>
      <c r="IL2730" s="50"/>
      <c r="IM2730" s="50"/>
      <c r="IN2730" s="50"/>
      <c r="IO2730" s="50"/>
      <c r="IP2730" s="50"/>
    </row>
    <row r="2731" s="83" customFormat="1" ht="15.75" customHeight="1" spans="1:250">
      <c r="A2731" s="89"/>
      <c r="C2731" s="87"/>
      <c r="F2731" s="88"/>
      <c r="IL2731" s="50"/>
      <c r="IM2731" s="50"/>
      <c r="IN2731" s="50"/>
      <c r="IO2731" s="50"/>
      <c r="IP2731" s="50"/>
    </row>
    <row r="2732" s="83" customFormat="1" ht="15.75" customHeight="1" spans="1:250">
      <c r="A2732" s="89"/>
      <c r="C2732" s="87"/>
      <c r="F2732" s="88"/>
      <c r="IL2732" s="50"/>
      <c r="IM2732" s="50"/>
      <c r="IN2732" s="50"/>
      <c r="IO2732" s="50"/>
      <c r="IP2732" s="50"/>
    </row>
    <row r="2733" s="83" customFormat="1" ht="15.75" customHeight="1" spans="1:250">
      <c r="A2733" s="89"/>
      <c r="C2733" s="87"/>
      <c r="F2733" s="88"/>
      <c r="IL2733" s="50"/>
      <c r="IM2733" s="50"/>
      <c r="IN2733" s="50"/>
      <c r="IO2733" s="50"/>
      <c r="IP2733" s="50"/>
    </row>
    <row r="2734" s="83" customFormat="1" ht="15.75" customHeight="1" spans="1:250">
      <c r="A2734" s="89"/>
      <c r="C2734" s="87"/>
      <c r="F2734" s="88"/>
      <c r="IL2734" s="50"/>
      <c r="IM2734" s="50"/>
      <c r="IN2734" s="50"/>
      <c r="IO2734" s="50"/>
      <c r="IP2734" s="50"/>
    </row>
    <row r="2735" s="83" customFormat="1" ht="15.75" customHeight="1" spans="1:250">
      <c r="A2735" s="89"/>
      <c r="C2735" s="87"/>
      <c r="F2735" s="88"/>
      <c r="IL2735" s="50"/>
      <c r="IM2735" s="50"/>
      <c r="IN2735" s="50"/>
      <c r="IO2735" s="50"/>
      <c r="IP2735" s="50"/>
    </row>
    <row r="2736" s="83" customFormat="1" ht="15.75" customHeight="1" spans="1:250">
      <c r="A2736" s="89"/>
      <c r="C2736" s="87"/>
      <c r="F2736" s="88"/>
      <c r="IL2736" s="50"/>
      <c r="IM2736" s="50"/>
      <c r="IN2736" s="50"/>
      <c r="IO2736" s="50"/>
      <c r="IP2736" s="50"/>
    </row>
    <row r="2737" s="83" customFormat="1" ht="15.75" customHeight="1" spans="1:250">
      <c r="A2737" s="89"/>
      <c r="C2737" s="87"/>
      <c r="F2737" s="88"/>
      <c r="IL2737" s="50"/>
      <c r="IM2737" s="50"/>
      <c r="IN2737" s="50"/>
      <c r="IO2737" s="50"/>
      <c r="IP2737" s="50"/>
    </row>
    <row r="2738" s="83" customFormat="1" ht="15.75" customHeight="1" spans="1:250">
      <c r="A2738" s="89"/>
      <c r="C2738" s="87"/>
      <c r="F2738" s="88"/>
      <c r="IL2738" s="50"/>
      <c r="IM2738" s="50"/>
      <c r="IN2738" s="50"/>
      <c r="IO2738" s="50"/>
      <c r="IP2738" s="50"/>
    </row>
    <row r="2739" s="83" customFormat="1" ht="15.75" customHeight="1" spans="1:250">
      <c r="A2739" s="89"/>
      <c r="C2739" s="87"/>
      <c r="F2739" s="88"/>
      <c r="IL2739" s="50"/>
      <c r="IM2739" s="50"/>
      <c r="IN2739" s="50"/>
      <c r="IO2739" s="50"/>
      <c r="IP2739" s="50"/>
    </row>
    <row r="2740" s="83" customFormat="1" ht="15.75" customHeight="1" spans="1:250">
      <c r="A2740" s="89"/>
      <c r="C2740" s="87"/>
      <c r="F2740" s="88"/>
      <c r="IL2740" s="50"/>
      <c r="IM2740" s="50"/>
      <c r="IN2740" s="50"/>
      <c r="IO2740" s="50"/>
      <c r="IP2740" s="50"/>
    </row>
    <row r="2741" s="83" customFormat="1" ht="15.75" customHeight="1" spans="1:250">
      <c r="A2741" s="89"/>
      <c r="C2741" s="87"/>
      <c r="F2741" s="88"/>
      <c r="IL2741" s="50"/>
      <c r="IM2741" s="50"/>
      <c r="IN2741" s="50"/>
      <c r="IO2741" s="50"/>
      <c r="IP2741" s="50"/>
    </row>
    <row r="2742" s="83" customFormat="1" ht="15.75" customHeight="1" spans="1:250">
      <c r="A2742" s="89"/>
      <c r="C2742" s="87"/>
      <c r="F2742" s="88"/>
      <c r="IL2742" s="50"/>
      <c r="IM2742" s="50"/>
      <c r="IN2742" s="50"/>
      <c r="IO2742" s="50"/>
      <c r="IP2742" s="50"/>
    </row>
    <row r="2743" s="83" customFormat="1" ht="15.75" customHeight="1" spans="1:250">
      <c r="A2743" s="89"/>
      <c r="C2743" s="87"/>
      <c r="F2743" s="88"/>
      <c r="IL2743" s="50"/>
      <c r="IM2743" s="50"/>
      <c r="IN2743" s="50"/>
      <c r="IO2743" s="50"/>
      <c r="IP2743" s="50"/>
    </row>
    <row r="2744" s="83" customFormat="1" ht="15.75" customHeight="1" spans="1:250">
      <c r="A2744" s="89"/>
      <c r="C2744" s="87"/>
      <c r="F2744" s="88"/>
      <c r="IL2744" s="50"/>
      <c r="IM2744" s="50"/>
      <c r="IN2744" s="50"/>
      <c r="IO2744" s="50"/>
      <c r="IP2744" s="50"/>
    </row>
    <row r="2745" s="83" customFormat="1" ht="15.75" customHeight="1" spans="1:250">
      <c r="A2745" s="89"/>
      <c r="C2745" s="87"/>
      <c r="F2745" s="88"/>
      <c r="IL2745" s="50"/>
      <c r="IM2745" s="50"/>
      <c r="IN2745" s="50"/>
      <c r="IO2745" s="50"/>
      <c r="IP2745" s="50"/>
    </row>
    <row r="2746" s="83" customFormat="1" ht="15.75" customHeight="1" spans="1:250">
      <c r="A2746" s="89"/>
      <c r="C2746" s="87"/>
      <c r="F2746" s="88"/>
      <c r="IL2746" s="50"/>
      <c r="IM2746" s="50"/>
      <c r="IN2746" s="50"/>
      <c r="IO2746" s="50"/>
      <c r="IP2746" s="50"/>
    </row>
    <row r="2747" s="83" customFormat="1" ht="15.75" customHeight="1" spans="1:250">
      <c r="A2747" s="89"/>
      <c r="C2747" s="87"/>
      <c r="F2747" s="88"/>
      <c r="IL2747" s="50"/>
      <c r="IM2747" s="50"/>
      <c r="IN2747" s="50"/>
      <c r="IO2747" s="50"/>
      <c r="IP2747" s="50"/>
    </row>
    <row r="2748" s="83" customFormat="1" ht="15.75" customHeight="1" spans="1:250">
      <c r="A2748" s="89"/>
      <c r="C2748" s="87"/>
      <c r="F2748" s="88"/>
      <c r="IL2748" s="50"/>
      <c r="IM2748" s="50"/>
      <c r="IN2748" s="50"/>
      <c r="IO2748" s="50"/>
      <c r="IP2748" s="50"/>
    </row>
    <row r="2749" s="83" customFormat="1" ht="15.75" customHeight="1" spans="1:250">
      <c r="A2749" s="89"/>
      <c r="C2749" s="87"/>
      <c r="F2749" s="88"/>
      <c r="IL2749" s="50"/>
      <c r="IM2749" s="50"/>
      <c r="IN2749" s="50"/>
      <c r="IO2749" s="50"/>
      <c r="IP2749" s="50"/>
    </row>
    <row r="2750" s="83" customFormat="1" ht="15.75" customHeight="1" spans="1:250">
      <c r="A2750" s="89"/>
      <c r="C2750" s="87"/>
      <c r="F2750" s="88"/>
      <c r="IL2750" s="50"/>
      <c r="IM2750" s="50"/>
      <c r="IN2750" s="50"/>
      <c r="IO2750" s="50"/>
      <c r="IP2750" s="50"/>
    </row>
    <row r="2751" s="83" customFormat="1" ht="15.75" customHeight="1" spans="1:250">
      <c r="A2751" s="89"/>
      <c r="C2751" s="87"/>
      <c r="F2751" s="88"/>
      <c r="IL2751" s="50"/>
      <c r="IM2751" s="50"/>
      <c r="IN2751" s="50"/>
      <c r="IO2751" s="50"/>
      <c r="IP2751" s="50"/>
    </row>
    <row r="2752" s="83" customFormat="1" ht="15.75" customHeight="1" spans="1:250">
      <c r="A2752" s="89"/>
      <c r="C2752" s="87"/>
      <c r="F2752" s="88"/>
      <c r="IL2752" s="50"/>
      <c r="IM2752" s="50"/>
      <c r="IN2752" s="50"/>
      <c r="IO2752" s="50"/>
      <c r="IP2752" s="50"/>
    </row>
    <row r="2753" s="83" customFormat="1" ht="15.75" customHeight="1" spans="1:250">
      <c r="A2753" s="89"/>
      <c r="C2753" s="87"/>
      <c r="F2753" s="88"/>
      <c r="IL2753" s="50"/>
      <c r="IM2753" s="50"/>
      <c r="IN2753" s="50"/>
      <c r="IO2753" s="50"/>
      <c r="IP2753" s="50"/>
    </row>
    <row r="2754" s="83" customFormat="1" ht="15.75" customHeight="1" spans="1:250">
      <c r="A2754" s="89"/>
      <c r="C2754" s="87"/>
      <c r="F2754" s="88"/>
      <c r="IL2754" s="50"/>
      <c r="IM2754" s="50"/>
      <c r="IN2754" s="50"/>
      <c r="IO2754" s="50"/>
      <c r="IP2754" s="50"/>
    </row>
    <row r="2755" s="83" customFormat="1" ht="15.75" customHeight="1" spans="1:250">
      <c r="A2755" s="89"/>
      <c r="C2755" s="87"/>
      <c r="F2755" s="88"/>
      <c r="IL2755" s="50"/>
      <c r="IM2755" s="50"/>
      <c r="IN2755" s="50"/>
      <c r="IO2755" s="50"/>
      <c r="IP2755" s="50"/>
    </row>
    <row r="2756" s="83" customFormat="1" ht="15.75" customHeight="1" spans="1:250">
      <c r="A2756" s="89"/>
      <c r="C2756" s="87"/>
      <c r="F2756" s="88"/>
      <c r="IL2756" s="50"/>
      <c r="IM2756" s="50"/>
      <c r="IN2756" s="50"/>
      <c r="IO2756" s="50"/>
      <c r="IP2756" s="50"/>
    </row>
    <row r="2757" s="83" customFormat="1" ht="15.75" customHeight="1" spans="1:250">
      <c r="A2757" s="89"/>
      <c r="C2757" s="87"/>
      <c r="F2757" s="88"/>
      <c r="IL2757" s="50"/>
      <c r="IM2757" s="50"/>
      <c r="IN2757" s="50"/>
      <c r="IO2757" s="50"/>
      <c r="IP2757" s="50"/>
    </row>
    <row r="2758" s="83" customFormat="1" ht="15.75" customHeight="1" spans="1:250">
      <c r="A2758" s="89"/>
      <c r="C2758" s="87"/>
      <c r="F2758" s="88"/>
      <c r="IL2758" s="50"/>
      <c r="IM2758" s="50"/>
      <c r="IN2758" s="50"/>
      <c r="IO2758" s="50"/>
      <c r="IP2758" s="50"/>
    </row>
    <row r="2759" s="83" customFormat="1" ht="15.75" customHeight="1" spans="1:250">
      <c r="A2759" s="89"/>
      <c r="C2759" s="87"/>
      <c r="F2759" s="88"/>
      <c r="IL2759" s="50"/>
      <c r="IM2759" s="50"/>
      <c r="IN2759" s="50"/>
      <c r="IO2759" s="50"/>
      <c r="IP2759" s="50"/>
    </row>
    <row r="2760" s="83" customFormat="1" ht="15.75" customHeight="1" spans="1:250">
      <c r="A2760" s="89"/>
      <c r="C2760" s="87"/>
      <c r="F2760" s="88"/>
      <c r="IL2760" s="50"/>
      <c r="IM2760" s="50"/>
      <c r="IN2760" s="50"/>
      <c r="IO2760" s="50"/>
      <c r="IP2760" s="50"/>
    </row>
    <row r="2761" s="83" customFormat="1" ht="15.75" customHeight="1" spans="1:250">
      <c r="A2761" s="89"/>
      <c r="C2761" s="87"/>
      <c r="F2761" s="88"/>
      <c r="IL2761" s="50"/>
      <c r="IM2761" s="50"/>
      <c r="IN2761" s="50"/>
      <c r="IO2761" s="50"/>
      <c r="IP2761" s="50"/>
    </row>
    <row r="2762" s="83" customFormat="1" ht="15.75" customHeight="1" spans="1:250">
      <c r="A2762" s="89"/>
      <c r="C2762" s="87"/>
      <c r="F2762" s="88"/>
      <c r="IL2762" s="50"/>
      <c r="IM2762" s="50"/>
      <c r="IN2762" s="50"/>
      <c r="IO2762" s="50"/>
      <c r="IP2762" s="50"/>
    </row>
    <row r="2763" s="83" customFormat="1" ht="15.75" customHeight="1" spans="1:250">
      <c r="A2763" s="89"/>
      <c r="C2763" s="87"/>
      <c r="F2763" s="88"/>
      <c r="IL2763" s="50"/>
      <c r="IM2763" s="50"/>
      <c r="IN2763" s="50"/>
      <c r="IO2763" s="50"/>
      <c r="IP2763" s="50"/>
    </row>
    <row r="2764" s="83" customFormat="1" ht="15.75" customHeight="1" spans="1:250">
      <c r="A2764" s="89"/>
      <c r="C2764" s="87"/>
      <c r="F2764" s="88"/>
      <c r="IL2764" s="50"/>
      <c r="IM2764" s="50"/>
      <c r="IN2764" s="50"/>
      <c r="IO2764" s="50"/>
      <c r="IP2764" s="50"/>
    </row>
    <row r="2765" s="83" customFormat="1" ht="15.75" customHeight="1" spans="1:250">
      <c r="A2765" s="89"/>
      <c r="C2765" s="87"/>
      <c r="F2765" s="88"/>
      <c r="IL2765" s="50"/>
      <c r="IM2765" s="50"/>
      <c r="IN2765" s="50"/>
      <c r="IO2765" s="50"/>
      <c r="IP2765" s="50"/>
    </row>
    <row r="2766" s="83" customFormat="1" ht="15.75" customHeight="1" spans="1:250">
      <c r="A2766" s="89"/>
      <c r="C2766" s="87"/>
      <c r="F2766" s="88"/>
      <c r="IL2766" s="50"/>
      <c r="IM2766" s="50"/>
      <c r="IN2766" s="50"/>
      <c r="IO2766" s="50"/>
      <c r="IP2766" s="50"/>
    </row>
    <row r="2767" s="83" customFormat="1" ht="15.75" customHeight="1" spans="1:250">
      <c r="A2767" s="89"/>
      <c r="C2767" s="87"/>
      <c r="F2767" s="88"/>
      <c r="IL2767" s="50"/>
      <c r="IM2767" s="50"/>
      <c r="IN2767" s="50"/>
      <c r="IO2767" s="50"/>
      <c r="IP2767" s="50"/>
    </row>
    <row r="2768" s="83" customFormat="1" ht="15.75" customHeight="1" spans="1:250">
      <c r="A2768" s="89"/>
      <c r="C2768" s="87"/>
      <c r="F2768" s="88"/>
      <c r="IL2768" s="50"/>
      <c r="IM2768" s="50"/>
      <c r="IN2768" s="50"/>
      <c r="IO2768" s="50"/>
      <c r="IP2768" s="50"/>
    </row>
    <row r="2769" s="83" customFormat="1" ht="15.75" customHeight="1" spans="1:250">
      <c r="A2769" s="89"/>
      <c r="C2769" s="87"/>
      <c r="F2769" s="88"/>
      <c r="IL2769" s="50"/>
      <c r="IM2769" s="50"/>
      <c r="IN2769" s="50"/>
      <c r="IO2769" s="50"/>
      <c r="IP2769" s="50"/>
    </row>
    <row r="2770" s="83" customFormat="1" ht="15.75" customHeight="1" spans="1:250">
      <c r="A2770" s="89"/>
      <c r="C2770" s="87"/>
      <c r="F2770" s="88"/>
      <c r="IL2770" s="50"/>
      <c r="IM2770" s="50"/>
      <c r="IN2770" s="50"/>
      <c r="IO2770" s="50"/>
      <c r="IP2770" s="50"/>
    </row>
    <row r="2771" s="83" customFormat="1" ht="15.75" customHeight="1" spans="1:250">
      <c r="A2771" s="89"/>
      <c r="C2771" s="87"/>
      <c r="F2771" s="88"/>
      <c r="IL2771" s="50"/>
      <c r="IM2771" s="50"/>
      <c r="IN2771" s="50"/>
      <c r="IO2771" s="50"/>
      <c r="IP2771" s="50"/>
    </row>
    <row r="2772" s="83" customFormat="1" ht="15.75" customHeight="1" spans="1:250">
      <c r="A2772" s="89"/>
      <c r="C2772" s="87"/>
      <c r="F2772" s="88"/>
      <c r="IL2772" s="50"/>
      <c r="IM2772" s="50"/>
      <c r="IN2772" s="50"/>
      <c r="IO2772" s="50"/>
      <c r="IP2772" s="50"/>
    </row>
    <row r="2773" s="83" customFormat="1" ht="15.75" customHeight="1" spans="1:250">
      <c r="A2773" s="89"/>
      <c r="C2773" s="87"/>
      <c r="F2773" s="88"/>
      <c r="IL2773" s="50"/>
      <c r="IM2773" s="50"/>
      <c r="IN2773" s="50"/>
      <c r="IO2773" s="50"/>
      <c r="IP2773" s="50"/>
    </row>
    <row r="2774" s="83" customFormat="1" ht="15.75" customHeight="1" spans="1:250">
      <c r="A2774" s="89"/>
      <c r="C2774" s="87"/>
      <c r="F2774" s="88"/>
      <c r="IL2774" s="50"/>
      <c r="IM2774" s="50"/>
      <c r="IN2774" s="50"/>
      <c r="IO2774" s="50"/>
      <c r="IP2774" s="50"/>
    </row>
    <row r="2775" s="83" customFormat="1" ht="15.75" customHeight="1" spans="1:250">
      <c r="A2775" s="89"/>
      <c r="C2775" s="87"/>
      <c r="F2775" s="88"/>
      <c r="IL2775" s="50"/>
      <c r="IM2775" s="50"/>
      <c r="IN2775" s="50"/>
      <c r="IO2775" s="50"/>
      <c r="IP2775" s="50"/>
    </row>
    <row r="2776" s="83" customFormat="1" ht="15.75" customHeight="1" spans="1:250">
      <c r="A2776" s="89"/>
      <c r="C2776" s="87"/>
      <c r="F2776" s="88"/>
      <c r="IL2776" s="50"/>
      <c r="IM2776" s="50"/>
      <c r="IN2776" s="50"/>
      <c r="IO2776" s="50"/>
      <c r="IP2776" s="50"/>
    </row>
    <row r="2777" s="83" customFormat="1" ht="15.75" customHeight="1" spans="1:250">
      <c r="A2777" s="89"/>
      <c r="C2777" s="87"/>
      <c r="F2777" s="88"/>
      <c r="IL2777" s="50"/>
      <c r="IM2777" s="50"/>
      <c r="IN2777" s="50"/>
      <c r="IO2777" s="50"/>
      <c r="IP2777" s="50"/>
    </row>
    <row r="2778" s="83" customFormat="1" ht="15.75" customHeight="1" spans="1:250">
      <c r="A2778" s="89"/>
      <c r="C2778" s="87"/>
      <c r="F2778" s="88"/>
      <c r="IL2778" s="50"/>
      <c r="IM2778" s="50"/>
      <c r="IN2778" s="50"/>
      <c r="IO2778" s="50"/>
      <c r="IP2778" s="50"/>
    </row>
    <row r="2779" s="83" customFormat="1" ht="15.75" customHeight="1" spans="1:250">
      <c r="A2779" s="89"/>
      <c r="C2779" s="87"/>
      <c r="F2779" s="88"/>
      <c r="IL2779" s="50"/>
      <c r="IM2779" s="50"/>
      <c r="IN2779" s="50"/>
      <c r="IO2779" s="50"/>
      <c r="IP2779" s="50"/>
    </row>
    <row r="2780" s="83" customFormat="1" ht="15.75" customHeight="1" spans="1:250">
      <c r="A2780" s="89"/>
      <c r="C2780" s="87"/>
      <c r="F2780" s="88"/>
      <c r="IL2780" s="50"/>
      <c r="IM2780" s="50"/>
      <c r="IN2780" s="50"/>
      <c r="IO2780" s="50"/>
      <c r="IP2780" s="50"/>
    </row>
    <row r="2781" s="83" customFormat="1" ht="15.75" customHeight="1" spans="1:250">
      <c r="A2781" s="89"/>
      <c r="C2781" s="87"/>
      <c r="F2781" s="88"/>
      <c r="IL2781" s="50"/>
      <c r="IM2781" s="50"/>
      <c r="IN2781" s="50"/>
      <c r="IO2781" s="50"/>
      <c r="IP2781" s="50"/>
    </row>
    <row r="2782" s="83" customFormat="1" ht="15.75" customHeight="1" spans="1:250">
      <c r="A2782" s="89"/>
      <c r="C2782" s="87"/>
      <c r="F2782" s="88"/>
      <c r="IL2782" s="50"/>
      <c r="IM2782" s="50"/>
      <c r="IN2782" s="50"/>
      <c r="IO2782" s="50"/>
      <c r="IP2782" s="50"/>
    </row>
    <row r="2783" s="83" customFormat="1" ht="15.75" customHeight="1" spans="1:250">
      <c r="A2783" s="89"/>
      <c r="C2783" s="87"/>
      <c r="F2783" s="88"/>
      <c r="IL2783" s="50"/>
      <c r="IM2783" s="50"/>
      <c r="IN2783" s="50"/>
      <c r="IO2783" s="50"/>
      <c r="IP2783" s="50"/>
    </row>
    <row r="2784" s="83" customFormat="1" ht="15.75" customHeight="1" spans="1:250">
      <c r="A2784" s="89"/>
      <c r="C2784" s="87"/>
      <c r="F2784" s="88"/>
      <c r="IL2784" s="50"/>
      <c r="IM2784" s="50"/>
      <c r="IN2784" s="50"/>
      <c r="IO2784" s="50"/>
      <c r="IP2784" s="50"/>
    </row>
    <row r="2785" s="83" customFormat="1" ht="15.75" customHeight="1" spans="1:250">
      <c r="A2785" s="89"/>
      <c r="C2785" s="87"/>
      <c r="F2785" s="88"/>
      <c r="IL2785" s="50"/>
      <c r="IM2785" s="50"/>
      <c r="IN2785" s="50"/>
      <c r="IO2785" s="50"/>
      <c r="IP2785" s="50"/>
    </row>
    <row r="2786" s="83" customFormat="1" ht="15.75" customHeight="1" spans="1:250">
      <c r="A2786" s="89"/>
      <c r="C2786" s="87"/>
      <c r="F2786" s="88"/>
      <c r="IL2786" s="50"/>
      <c r="IM2786" s="50"/>
      <c r="IN2786" s="50"/>
      <c r="IO2786" s="50"/>
      <c r="IP2786" s="50"/>
    </row>
    <row r="2787" s="83" customFormat="1" ht="15.75" customHeight="1" spans="1:250">
      <c r="A2787" s="89"/>
      <c r="C2787" s="87"/>
      <c r="F2787" s="88"/>
      <c r="IL2787" s="50"/>
      <c r="IM2787" s="50"/>
      <c r="IN2787" s="50"/>
      <c r="IO2787" s="50"/>
      <c r="IP2787" s="50"/>
    </row>
    <row r="2788" s="83" customFormat="1" ht="15.75" customHeight="1" spans="1:250">
      <c r="A2788" s="89"/>
      <c r="C2788" s="87"/>
      <c r="F2788" s="88"/>
      <c r="IL2788" s="50"/>
      <c r="IM2788" s="50"/>
      <c r="IN2788" s="50"/>
      <c r="IO2788" s="50"/>
      <c r="IP2788" s="50"/>
    </row>
    <row r="2789" s="83" customFormat="1" ht="15.75" customHeight="1" spans="1:250">
      <c r="A2789" s="89"/>
      <c r="C2789" s="87"/>
      <c r="F2789" s="88"/>
      <c r="IL2789" s="50"/>
      <c r="IM2789" s="50"/>
      <c r="IN2789" s="50"/>
      <c r="IO2789" s="50"/>
      <c r="IP2789" s="50"/>
    </row>
    <row r="2790" s="83" customFormat="1" ht="15.75" customHeight="1" spans="1:250">
      <c r="A2790" s="89"/>
      <c r="C2790" s="87"/>
      <c r="F2790" s="88"/>
      <c r="IL2790" s="50"/>
      <c r="IM2790" s="50"/>
      <c r="IN2790" s="50"/>
      <c r="IO2790" s="50"/>
      <c r="IP2790" s="50"/>
    </row>
    <row r="2791" s="83" customFormat="1" ht="15.75" customHeight="1" spans="1:250">
      <c r="A2791" s="89"/>
      <c r="C2791" s="87"/>
      <c r="F2791" s="88"/>
      <c r="IL2791" s="50"/>
      <c r="IM2791" s="50"/>
      <c r="IN2791" s="50"/>
      <c r="IO2791" s="50"/>
      <c r="IP2791" s="50"/>
    </row>
    <row r="2792" s="83" customFormat="1" ht="15.75" customHeight="1" spans="1:250">
      <c r="A2792" s="89"/>
      <c r="C2792" s="87"/>
      <c r="F2792" s="88"/>
      <c r="IL2792" s="50"/>
      <c r="IM2792" s="50"/>
      <c r="IN2792" s="50"/>
      <c r="IO2792" s="50"/>
      <c r="IP2792" s="50"/>
    </row>
    <row r="2793" s="83" customFormat="1" ht="15.75" customHeight="1" spans="1:250">
      <c r="A2793" s="89"/>
      <c r="C2793" s="87"/>
      <c r="F2793" s="88"/>
      <c r="IL2793" s="50"/>
      <c r="IM2793" s="50"/>
      <c r="IN2793" s="50"/>
      <c r="IO2793" s="50"/>
      <c r="IP2793" s="50"/>
    </row>
    <row r="2794" s="83" customFormat="1" ht="15.75" customHeight="1" spans="1:250">
      <c r="A2794" s="89"/>
      <c r="C2794" s="87"/>
      <c r="F2794" s="88"/>
      <c r="IL2794" s="50"/>
      <c r="IM2794" s="50"/>
      <c r="IN2794" s="50"/>
      <c r="IO2794" s="50"/>
      <c r="IP2794" s="50"/>
    </row>
    <row r="2795" s="83" customFormat="1" ht="15.75" customHeight="1" spans="1:250">
      <c r="A2795" s="89"/>
      <c r="C2795" s="87"/>
      <c r="F2795" s="88"/>
      <c r="IL2795" s="50"/>
      <c r="IM2795" s="50"/>
      <c r="IN2795" s="50"/>
      <c r="IO2795" s="50"/>
      <c r="IP2795" s="50"/>
    </row>
    <row r="2796" s="83" customFormat="1" ht="15.75" customHeight="1" spans="1:250">
      <c r="A2796" s="89"/>
      <c r="C2796" s="87"/>
      <c r="F2796" s="88"/>
      <c r="IL2796" s="50"/>
      <c r="IM2796" s="50"/>
      <c r="IN2796" s="50"/>
      <c r="IO2796" s="50"/>
      <c r="IP2796" s="50"/>
    </row>
    <row r="2797" s="83" customFormat="1" ht="15.75" customHeight="1" spans="1:250">
      <c r="A2797" s="89"/>
      <c r="C2797" s="87"/>
      <c r="F2797" s="88"/>
      <c r="IL2797" s="50"/>
      <c r="IM2797" s="50"/>
      <c r="IN2797" s="50"/>
      <c r="IO2797" s="50"/>
      <c r="IP2797" s="50"/>
    </row>
    <row r="2798" s="83" customFormat="1" ht="15.75" customHeight="1" spans="1:250">
      <c r="A2798" s="89"/>
      <c r="C2798" s="87"/>
      <c r="F2798" s="88"/>
      <c r="IL2798" s="50"/>
      <c r="IM2798" s="50"/>
      <c r="IN2798" s="50"/>
      <c r="IO2798" s="50"/>
      <c r="IP2798" s="50"/>
    </row>
    <row r="2799" s="83" customFormat="1" ht="15.75" customHeight="1" spans="1:250">
      <c r="A2799" s="89"/>
      <c r="C2799" s="87"/>
      <c r="F2799" s="88"/>
      <c r="IL2799" s="50"/>
      <c r="IM2799" s="50"/>
      <c r="IN2799" s="50"/>
      <c r="IO2799" s="50"/>
      <c r="IP2799" s="50"/>
    </row>
    <row r="2800" s="83" customFormat="1" ht="15.75" customHeight="1" spans="1:250">
      <c r="A2800" s="89"/>
      <c r="C2800" s="87"/>
      <c r="F2800" s="88"/>
      <c r="IL2800" s="50"/>
      <c r="IM2800" s="50"/>
      <c r="IN2800" s="50"/>
      <c r="IO2800" s="50"/>
      <c r="IP2800" s="50"/>
    </row>
    <row r="2801" s="83" customFormat="1" ht="15.75" customHeight="1" spans="1:250">
      <c r="A2801" s="89"/>
      <c r="C2801" s="87"/>
      <c r="F2801" s="88"/>
      <c r="IL2801" s="50"/>
      <c r="IM2801" s="50"/>
      <c r="IN2801" s="50"/>
      <c r="IO2801" s="50"/>
      <c r="IP2801" s="50"/>
    </row>
    <row r="2802" s="83" customFormat="1" ht="15.75" customHeight="1" spans="1:250">
      <c r="A2802" s="89"/>
      <c r="C2802" s="87"/>
      <c r="F2802" s="88"/>
      <c r="IL2802" s="50"/>
      <c r="IM2802" s="50"/>
      <c r="IN2802" s="50"/>
      <c r="IO2802" s="50"/>
      <c r="IP2802" s="50"/>
    </row>
    <row r="2803" s="83" customFormat="1" ht="15.75" customHeight="1" spans="1:250">
      <c r="A2803" s="89"/>
      <c r="C2803" s="87"/>
      <c r="F2803" s="88"/>
      <c r="IL2803" s="50"/>
      <c r="IM2803" s="50"/>
      <c r="IN2803" s="50"/>
      <c r="IO2803" s="50"/>
      <c r="IP2803" s="50"/>
    </row>
    <row r="2804" s="83" customFormat="1" ht="15.75" customHeight="1" spans="1:250">
      <c r="A2804" s="89"/>
      <c r="C2804" s="87"/>
      <c r="F2804" s="88"/>
      <c r="IL2804" s="50"/>
      <c r="IM2804" s="50"/>
      <c r="IN2804" s="50"/>
      <c r="IO2804" s="50"/>
      <c r="IP2804" s="50"/>
    </row>
    <row r="2805" s="83" customFormat="1" ht="15.75" customHeight="1" spans="1:250">
      <c r="A2805" s="89"/>
      <c r="C2805" s="87"/>
      <c r="F2805" s="88"/>
      <c r="IL2805" s="50"/>
      <c r="IM2805" s="50"/>
      <c r="IN2805" s="50"/>
      <c r="IO2805" s="50"/>
      <c r="IP2805" s="50"/>
    </row>
    <row r="2806" s="83" customFormat="1" ht="15.75" customHeight="1" spans="1:250">
      <c r="A2806" s="89"/>
      <c r="C2806" s="87"/>
      <c r="F2806" s="88"/>
      <c r="IL2806" s="50"/>
      <c r="IM2806" s="50"/>
      <c r="IN2806" s="50"/>
      <c r="IO2806" s="50"/>
      <c r="IP2806" s="50"/>
    </row>
    <row r="2807" s="83" customFormat="1" ht="15.75" customHeight="1" spans="1:250">
      <c r="A2807" s="89"/>
      <c r="C2807" s="87"/>
      <c r="F2807" s="88"/>
      <c r="IL2807" s="50"/>
      <c r="IM2807" s="50"/>
      <c r="IN2807" s="50"/>
      <c r="IO2807" s="50"/>
      <c r="IP2807" s="50"/>
    </row>
    <row r="2808" s="83" customFormat="1" ht="15.75" customHeight="1" spans="1:250">
      <c r="A2808" s="89"/>
      <c r="C2808" s="87"/>
      <c r="F2808" s="88"/>
      <c r="IL2808" s="50"/>
      <c r="IM2808" s="50"/>
      <c r="IN2808" s="50"/>
      <c r="IO2808" s="50"/>
      <c r="IP2808" s="50"/>
    </row>
    <row r="2809" s="83" customFormat="1" ht="15.75" customHeight="1" spans="1:250">
      <c r="A2809" s="89"/>
      <c r="C2809" s="87"/>
      <c r="F2809" s="88"/>
      <c r="IL2809" s="50"/>
      <c r="IM2809" s="50"/>
      <c r="IN2809" s="50"/>
      <c r="IO2809" s="50"/>
      <c r="IP2809" s="50"/>
    </row>
    <row r="2810" s="83" customFormat="1" ht="15.75" customHeight="1" spans="1:250">
      <c r="A2810" s="89"/>
      <c r="C2810" s="87"/>
      <c r="F2810" s="88"/>
      <c r="IL2810" s="50"/>
      <c r="IM2810" s="50"/>
      <c r="IN2810" s="50"/>
      <c r="IO2810" s="50"/>
      <c r="IP2810" s="50"/>
    </row>
    <row r="2811" s="83" customFormat="1" ht="15.75" customHeight="1" spans="1:250">
      <c r="A2811" s="89"/>
      <c r="C2811" s="87"/>
      <c r="F2811" s="88"/>
      <c r="IL2811" s="50"/>
      <c r="IM2811" s="50"/>
      <c r="IN2811" s="50"/>
      <c r="IO2811" s="50"/>
      <c r="IP2811" s="50"/>
    </row>
    <row r="2812" s="83" customFormat="1" ht="15.75" customHeight="1" spans="1:250">
      <c r="A2812" s="89"/>
      <c r="C2812" s="87"/>
      <c r="F2812" s="88"/>
      <c r="IL2812" s="50"/>
      <c r="IM2812" s="50"/>
      <c r="IN2812" s="50"/>
      <c r="IO2812" s="50"/>
      <c r="IP2812" s="50"/>
    </row>
    <row r="2813" s="83" customFormat="1" ht="15.75" customHeight="1" spans="1:250">
      <c r="A2813" s="89"/>
      <c r="C2813" s="87"/>
      <c r="F2813" s="88"/>
      <c r="IL2813" s="50"/>
      <c r="IM2813" s="50"/>
      <c r="IN2813" s="50"/>
      <c r="IO2813" s="50"/>
      <c r="IP2813" s="50"/>
    </row>
    <row r="2814" s="83" customFormat="1" ht="15.75" customHeight="1" spans="1:250">
      <c r="A2814" s="89"/>
      <c r="C2814" s="87"/>
      <c r="F2814" s="88"/>
      <c r="IL2814" s="50"/>
      <c r="IM2814" s="50"/>
      <c r="IN2814" s="50"/>
      <c r="IO2814" s="50"/>
      <c r="IP2814" s="50"/>
    </row>
    <row r="2815" s="83" customFormat="1" ht="15.75" customHeight="1" spans="1:250">
      <c r="A2815" s="89"/>
      <c r="C2815" s="87"/>
      <c r="F2815" s="88"/>
      <c r="IL2815" s="50"/>
      <c r="IM2815" s="50"/>
      <c r="IN2815" s="50"/>
      <c r="IO2815" s="50"/>
      <c r="IP2815" s="50"/>
    </row>
    <row r="2816" s="83" customFormat="1" ht="15.75" customHeight="1" spans="1:250">
      <c r="A2816" s="89"/>
      <c r="C2816" s="87"/>
      <c r="F2816" s="88"/>
      <c r="IL2816" s="50"/>
      <c r="IM2816" s="50"/>
      <c r="IN2816" s="50"/>
      <c r="IO2816" s="50"/>
      <c r="IP2816" s="50"/>
    </row>
    <row r="2817" s="83" customFormat="1" ht="15.75" customHeight="1" spans="1:250">
      <c r="A2817" s="89"/>
      <c r="C2817" s="87"/>
      <c r="F2817" s="88"/>
      <c r="IL2817" s="50"/>
      <c r="IM2817" s="50"/>
      <c r="IN2817" s="50"/>
      <c r="IO2817" s="50"/>
      <c r="IP2817" s="50"/>
    </row>
    <row r="2818" s="83" customFormat="1" ht="15.75" customHeight="1" spans="1:250">
      <c r="A2818" s="89"/>
      <c r="C2818" s="87"/>
      <c r="F2818" s="88"/>
      <c r="IL2818" s="50"/>
      <c r="IM2818" s="50"/>
      <c r="IN2818" s="50"/>
      <c r="IO2818" s="50"/>
      <c r="IP2818" s="50"/>
    </row>
    <row r="2819" s="83" customFormat="1" ht="15.75" customHeight="1" spans="1:250">
      <c r="A2819" s="89"/>
      <c r="C2819" s="87"/>
      <c r="F2819" s="88"/>
      <c r="IL2819" s="50"/>
      <c r="IM2819" s="50"/>
      <c r="IN2819" s="50"/>
      <c r="IO2819" s="50"/>
      <c r="IP2819" s="50"/>
    </row>
    <row r="2820" s="83" customFormat="1" ht="15.75" customHeight="1" spans="1:250">
      <c r="A2820" s="89"/>
      <c r="C2820" s="87"/>
      <c r="F2820" s="88"/>
      <c r="IL2820" s="50"/>
      <c r="IM2820" s="50"/>
      <c r="IN2820" s="50"/>
      <c r="IO2820" s="50"/>
      <c r="IP2820" s="50"/>
    </row>
    <row r="2821" s="83" customFormat="1" ht="15.75" customHeight="1" spans="1:250">
      <c r="A2821" s="89"/>
      <c r="C2821" s="87"/>
      <c r="F2821" s="88"/>
      <c r="IL2821" s="50"/>
      <c r="IM2821" s="50"/>
      <c r="IN2821" s="50"/>
      <c r="IO2821" s="50"/>
      <c r="IP2821" s="50"/>
    </row>
    <row r="2822" s="83" customFormat="1" ht="15.75" customHeight="1" spans="1:250">
      <c r="A2822" s="89"/>
      <c r="C2822" s="87"/>
      <c r="F2822" s="88"/>
      <c r="IL2822" s="50"/>
      <c r="IM2822" s="50"/>
      <c r="IN2822" s="50"/>
      <c r="IO2822" s="50"/>
      <c r="IP2822" s="50"/>
    </row>
    <row r="2823" s="83" customFormat="1" ht="15.75" customHeight="1" spans="1:250">
      <c r="A2823" s="89"/>
      <c r="C2823" s="87"/>
      <c r="F2823" s="88"/>
      <c r="IL2823" s="50"/>
      <c r="IM2823" s="50"/>
      <c r="IN2823" s="50"/>
      <c r="IO2823" s="50"/>
      <c r="IP2823" s="50"/>
    </row>
    <row r="2824" s="83" customFormat="1" ht="15.75" customHeight="1" spans="1:250">
      <c r="A2824" s="89"/>
      <c r="C2824" s="87"/>
      <c r="F2824" s="88"/>
      <c r="IL2824" s="50"/>
      <c r="IM2824" s="50"/>
      <c r="IN2824" s="50"/>
      <c r="IO2824" s="50"/>
      <c r="IP2824" s="50"/>
    </row>
    <row r="2825" s="83" customFormat="1" ht="15.75" customHeight="1" spans="1:250">
      <c r="A2825" s="89"/>
      <c r="C2825" s="87"/>
      <c r="F2825" s="88"/>
      <c r="IL2825" s="50"/>
      <c r="IM2825" s="50"/>
      <c r="IN2825" s="50"/>
      <c r="IO2825" s="50"/>
      <c r="IP2825" s="50"/>
    </row>
    <row r="2826" s="83" customFormat="1" ht="15.75" customHeight="1" spans="1:250">
      <c r="A2826" s="89"/>
      <c r="C2826" s="87"/>
      <c r="F2826" s="88"/>
      <c r="IL2826" s="50"/>
      <c r="IM2826" s="50"/>
      <c r="IN2826" s="50"/>
      <c r="IO2826" s="50"/>
      <c r="IP2826" s="50"/>
    </row>
    <row r="2827" s="83" customFormat="1" ht="15.75" customHeight="1" spans="1:250">
      <c r="A2827" s="89"/>
      <c r="C2827" s="87"/>
      <c r="F2827" s="88"/>
      <c r="IL2827" s="50"/>
      <c r="IM2827" s="50"/>
      <c r="IN2827" s="50"/>
      <c r="IO2827" s="50"/>
      <c r="IP2827" s="50"/>
    </row>
    <row r="2828" s="83" customFormat="1" ht="15.75" customHeight="1" spans="1:250">
      <c r="A2828" s="89"/>
      <c r="C2828" s="87"/>
      <c r="F2828" s="88"/>
      <c r="IL2828" s="50"/>
      <c r="IM2828" s="50"/>
      <c r="IN2828" s="50"/>
      <c r="IO2828" s="50"/>
      <c r="IP2828" s="50"/>
    </row>
    <row r="2829" s="83" customFormat="1" ht="15.75" customHeight="1" spans="1:250">
      <c r="A2829" s="89"/>
      <c r="C2829" s="87"/>
      <c r="F2829" s="88"/>
      <c r="IL2829" s="50"/>
      <c r="IM2829" s="50"/>
      <c r="IN2829" s="50"/>
      <c r="IO2829" s="50"/>
      <c r="IP2829" s="50"/>
    </row>
    <row r="2830" s="83" customFormat="1" ht="15.75" customHeight="1" spans="1:250">
      <c r="A2830" s="89"/>
      <c r="C2830" s="87"/>
      <c r="F2830" s="88"/>
      <c r="IL2830" s="50"/>
      <c r="IM2830" s="50"/>
      <c r="IN2830" s="50"/>
      <c r="IO2830" s="50"/>
      <c r="IP2830" s="50"/>
    </row>
    <row r="2831" s="83" customFormat="1" ht="15.75" customHeight="1" spans="1:250">
      <c r="A2831" s="89"/>
      <c r="C2831" s="87"/>
      <c r="F2831" s="88"/>
      <c r="IL2831" s="50"/>
      <c r="IM2831" s="50"/>
      <c r="IN2831" s="50"/>
      <c r="IO2831" s="50"/>
      <c r="IP2831" s="50"/>
    </row>
    <row r="2832" s="83" customFormat="1" ht="15.75" customHeight="1" spans="1:250">
      <c r="A2832" s="89"/>
      <c r="C2832" s="87"/>
      <c r="F2832" s="88"/>
      <c r="IL2832" s="50"/>
      <c r="IM2832" s="50"/>
      <c r="IN2832" s="50"/>
      <c r="IO2832" s="50"/>
      <c r="IP2832" s="50"/>
    </row>
    <row r="2833" s="83" customFormat="1" ht="15.75" customHeight="1" spans="1:250">
      <c r="A2833" s="89"/>
      <c r="C2833" s="87"/>
      <c r="F2833" s="88"/>
      <c r="IL2833" s="50"/>
      <c r="IM2833" s="50"/>
      <c r="IN2833" s="50"/>
      <c r="IO2833" s="50"/>
      <c r="IP2833" s="50"/>
    </row>
    <row r="2834" s="83" customFormat="1" ht="15.75" customHeight="1" spans="1:250">
      <c r="A2834" s="89"/>
      <c r="C2834" s="87"/>
      <c r="F2834" s="88"/>
      <c r="IL2834" s="50"/>
      <c r="IM2834" s="50"/>
      <c r="IN2834" s="50"/>
      <c r="IO2834" s="50"/>
      <c r="IP2834" s="50"/>
    </row>
    <row r="2835" s="83" customFormat="1" ht="15.75" customHeight="1" spans="1:250">
      <c r="A2835" s="89"/>
      <c r="C2835" s="87"/>
      <c r="F2835" s="88"/>
      <c r="IL2835" s="50"/>
      <c r="IM2835" s="50"/>
      <c r="IN2835" s="50"/>
      <c r="IO2835" s="50"/>
      <c r="IP2835" s="50"/>
    </row>
    <row r="2836" s="83" customFormat="1" ht="15.75" customHeight="1" spans="1:250">
      <c r="A2836" s="89"/>
      <c r="C2836" s="87"/>
      <c r="F2836" s="88"/>
      <c r="IL2836" s="50"/>
      <c r="IM2836" s="50"/>
      <c r="IN2836" s="50"/>
      <c r="IO2836" s="50"/>
      <c r="IP2836" s="50"/>
    </row>
    <row r="2837" s="83" customFormat="1" ht="15.75" customHeight="1" spans="1:250">
      <c r="A2837" s="89"/>
      <c r="C2837" s="87"/>
      <c r="F2837" s="88"/>
      <c r="IL2837" s="50"/>
      <c r="IM2837" s="50"/>
      <c r="IN2837" s="50"/>
      <c r="IO2837" s="50"/>
      <c r="IP2837" s="50"/>
    </row>
    <row r="2838" s="83" customFormat="1" ht="15.75" customHeight="1" spans="1:250">
      <c r="A2838" s="89"/>
      <c r="C2838" s="87"/>
      <c r="F2838" s="88"/>
      <c r="IL2838" s="50"/>
      <c r="IM2838" s="50"/>
      <c r="IN2838" s="50"/>
      <c r="IO2838" s="50"/>
      <c r="IP2838" s="50"/>
    </row>
    <row r="2839" s="83" customFormat="1" ht="15.75" customHeight="1" spans="1:250">
      <c r="A2839" s="89"/>
      <c r="C2839" s="87"/>
      <c r="F2839" s="88"/>
      <c r="IL2839" s="50"/>
      <c r="IM2839" s="50"/>
      <c r="IN2839" s="50"/>
      <c r="IO2839" s="50"/>
      <c r="IP2839" s="50"/>
    </row>
    <row r="2840" s="83" customFormat="1" ht="15.75" customHeight="1" spans="1:250">
      <c r="A2840" s="89"/>
      <c r="C2840" s="87"/>
      <c r="F2840" s="88"/>
      <c r="IL2840" s="50"/>
      <c r="IM2840" s="50"/>
      <c r="IN2840" s="50"/>
      <c r="IO2840" s="50"/>
      <c r="IP2840" s="50"/>
    </row>
    <row r="2841" s="83" customFormat="1" ht="15.75" customHeight="1" spans="1:250">
      <c r="A2841" s="89"/>
      <c r="C2841" s="87"/>
      <c r="F2841" s="88"/>
      <c r="IL2841" s="50"/>
      <c r="IM2841" s="50"/>
      <c r="IN2841" s="50"/>
      <c r="IO2841" s="50"/>
      <c r="IP2841" s="50"/>
    </row>
    <row r="2842" s="83" customFormat="1" ht="15.75" customHeight="1" spans="1:250">
      <c r="A2842" s="89"/>
      <c r="C2842" s="87"/>
      <c r="F2842" s="88"/>
      <c r="IL2842" s="50"/>
      <c r="IM2842" s="50"/>
      <c r="IN2842" s="50"/>
      <c r="IO2842" s="50"/>
      <c r="IP2842" s="50"/>
    </row>
    <row r="2843" s="83" customFormat="1" ht="15.75" customHeight="1" spans="1:250">
      <c r="A2843" s="89"/>
      <c r="C2843" s="87"/>
      <c r="F2843" s="88"/>
      <c r="IL2843" s="50"/>
      <c r="IM2843" s="50"/>
      <c r="IN2843" s="50"/>
      <c r="IO2843" s="50"/>
      <c r="IP2843" s="50"/>
    </row>
    <row r="2844" s="83" customFormat="1" ht="15.75" customHeight="1" spans="1:250">
      <c r="A2844" s="89"/>
      <c r="C2844" s="87"/>
      <c r="F2844" s="88"/>
      <c r="IL2844" s="50"/>
      <c r="IM2844" s="50"/>
      <c r="IN2844" s="50"/>
      <c r="IO2844" s="50"/>
      <c r="IP2844" s="50"/>
    </row>
    <row r="2845" s="83" customFormat="1" ht="15.75" customHeight="1" spans="1:250">
      <c r="A2845" s="89"/>
      <c r="C2845" s="87"/>
      <c r="F2845" s="88"/>
      <c r="IL2845" s="50"/>
      <c r="IM2845" s="50"/>
      <c r="IN2845" s="50"/>
      <c r="IO2845" s="50"/>
      <c r="IP2845" s="50"/>
    </row>
    <row r="2846" s="83" customFormat="1" ht="15.75" customHeight="1" spans="1:250">
      <c r="A2846" s="89"/>
      <c r="C2846" s="87"/>
      <c r="F2846" s="88"/>
      <c r="IL2846" s="50"/>
      <c r="IM2846" s="50"/>
      <c r="IN2846" s="50"/>
      <c r="IO2846" s="50"/>
      <c r="IP2846" s="50"/>
    </row>
    <row r="2847" s="83" customFormat="1" ht="15.75" customHeight="1" spans="1:250">
      <c r="A2847" s="89"/>
      <c r="C2847" s="87"/>
      <c r="F2847" s="88"/>
      <c r="IL2847" s="50"/>
      <c r="IM2847" s="50"/>
      <c r="IN2847" s="50"/>
      <c r="IO2847" s="50"/>
      <c r="IP2847" s="50"/>
    </row>
    <row r="2848" s="83" customFormat="1" ht="15.75" customHeight="1" spans="1:250">
      <c r="A2848" s="89"/>
      <c r="C2848" s="87"/>
      <c r="F2848" s="88"/>
      <c r="IL2848" s="50"/>
      <c r="IM2848" s="50"/>
      <c r="IN2848" s="50"/>
      <c r="IO2848" s="50"/>
      <c r="IP2848" s="50"/>
    </row>
    <row r="2849" s="83" customFormat="1" ht="15.75" customHeight="1" spans="1:250">
      <c r="A2849" s="89"/>
      <c r="C2849" s="87"/>
      <c r="F2849" s="88"/>
      <c r="IL2849" s="50"/>
      <c r="IM2849" s="50"/>
      <c r="IN2849" s="50"/>
      <c r="IO2849" s="50"/>
      <c r="IP2849" s="50"/>
    </row>
    <row r="2850" s="83" customFormat="1" ht="15.75" customHeight="1" spans="1:250">
      <c r="A2850" s="89"/>
      <c r="C2850" s="87"/>
      <c r="F2850" s="88"/>
      <c r="IL2850" s="50"/>
      <c r="IM2850" s="50"/>
      <c r="IN2850" s="50"/>
      <c r="IO2850" s="50"/>
      <c r="IP2850" s="50"/>
    </row>
    <row r="2851" s="83" customFormat="1" ht="15.75" customHeight="1" spans="1:250">
      <c r="A2851" s="89"/>
      <c r="C2851" s="87"/>
      <c r="F2851" s="88"/>
      <c r="IL2851" s="50"/>
      <c r="IM2851" s="50"/>
      <c r="IN2851" s="50"/>
      <c r="IO2851" s="50"/>
      <c r="IP2851" s="50"/>
    </row>
    <row r="2852" s="83" customFormat="1" ht="15.75" customHeight="1" spans="1:250">
      <c r="A2852" s="89"/>
      <c r="C2852" s="87"/>
      <c r="F2852" s="88"/>
      <c r="IL2852" s="50"/>
      <c r="IM2852" s="50"/>
      <c r="IN2852" s="50"/>
      <c r="IO2852" s="50"/>
      <c r="IP2852" s="50"/>
    </row>
    <row r="2853" s="83" customFormat="1" ht="15.75" customHeight="1" spans="1:250">
      <c r="A2853" s="89"/>
      <c r="C2853" s="87"/>
      <c r="F2853" s="88"/>
      <c r="IL2853" s="50"/>
      <c r="IM2853" s="50"/>
      <c r="IN2853" s="50"/>
      <c r="IO2853" s="50"/>
      <c r="IP2853" s="50"/>
    </row>
    <row r="2854" s="83" customFormat="1" ht="15.75" customHeight="1" spans="1:250">
      <c r="A2854" s="89"/>
      <c r="C2854" s="87"/>
      <c r="F2854" s="88"/>
      <c r="IL2854" s="50"/>
      <c r="IM2854" s="50"/>
      <c r="IN2854" s="50"/>
      <c r="IO2854" s="50"/>
      <c r="IP2854" s="50"/>
    </row>
    <row r="2855" s="83" customFormat="1" ht="15.75" customHeight="1" spans="1:250">
      <c r="A2855" s="89"/>
      <c r="C2855" s="87"/>
      <c r="F2855" s="88"/>
      <c r="IL2855" s="50"/>
      <c r="IM2855" s="50"/>
      <c r="IN2855" s="50"/>
      <c r="IO2855" s="50"/>
      <c r="IP2855" s="50"/>
    </row>
    <row r="2856" s="83" customFormat="1" ht="15.75" customHeight="1" spans="1:250">
      <c r="A2856" s="89"/>
      <c r="C2856" s="87"/>
      <c r="F2856" s="88"/>
      <c r="IL2856" s="50"/>
      <c r="IM2856" s="50"/>
      <c r="IN2856" s="50"/>
      <c r="IO2856" s="50"/>
      <c r="IP2856" s="50"/>
    </row>
    <row r="2857" s="83" customFormat="1" ht="15.75" customHeight="1" spans="1:250">
      <c r="A2857" s="89"/>
      <c r="C2857" s="87"/>
      <c r="F2857" s="88"/>
      <c r="IL2857" s="50"/>
      <c r="IM2857" s="50"/>
      <c r="IN2857" s="50"/>
      <c r="IO2857" s="50"/>
      <c r="IP2857" s="50"/>
    </row>
    <row r="2858" s="83" customFormat="1" ht="15.75" customHeight="1" spans="1:250">
      <c r="A2858" s="89"/>
      <c r="C2858" s="87"/>
      <c r="F2858" s="88"/>
      <c r="IL2858" s="50"/>
      <c r="IM2858" s="50"/>
      <c r="IN2858" s="50"/>
      <c r="IO2858" s="50"/>
      <c r="IP2858" s="50"/>
    </row>
    <row r="2859" s="83" customFormat="1" ht="15.75" customHeight="1" spans="1:250">
      <c r="A2859" s="89"/>
      <c r="C2859" s="87"/>
      <c r="F2859" s="88"/>
      <c r="IL2859" s="50"/>
      <c r="IM2859" s="50"/>
      <c r="IN2859" s="50"/>
      <c r="IO2859" s="50"/>
      <c r="IP2859" s="50"/>
    </row>
    <row r="2860" s="83" customFormat="1" ht="15.75" customHeight="1" spans="1:250">
      <c r="A2860" s="89"/>
      <c r="C2860" s="87"/>
      <c r="F2860" s="88"/>
      <c r="IL2860" s="50"/>
      <c r="IM2860" s="50"/>
      <c r="IN2860" s="50"/>
      <c r="IO2860" s="50"/>
      <c r="IP2860" s="50"/>
    </row>
    <row r="2861" s="83" customFormat="1" ht="15.75" customHeight="1" spans="1:250">
      <c r="A2861" s="89"/>
      <c r="C2861" s="87"/>
      <c r="F2861" s="88"/>
      <c r="IL2861" s="50"/>
      <c r="IM2861" s="50"/>
      <c r="IN2861" s="50"/>
      <c r="IO2861" s="50"/>
      <c r="IP2861" s="50"/>
    </row>
    <row r="2862" s="83" customFormat="1" ht="15.75" customHeight="1" spans="1:250">
      <c r="A2862" s="89"/>
      <c r="C2862" s="87"/>
      <c r="F2862" s="88"/>
      <c r="IL2862" s="50"/>
      <c r="IM2862" s="50"/>
      <c r="IN2862" s="50"/>
      <c r="IO2862" s="50"/>
      <c r="IP2862" s="50"/>
    </row>
    <row r="2863" s="83" customFormat="1" ht="15.75" customHeight="1" spans="1:250">
      <c r="A2863" s="89"/>
      <c r="C2863" s="87"/>
      <c r="F2863" s="88"/>
      <c r="IL2863" s="50"/>
      <c r="IM2863" s="50"/>
      <c r="IN2863" s="50"/>
      <c r="IO2863" s="50"/>
      <c r="IP2863" s="50"/>
    </row>
    <row r="2864" s="83" customFormat="1" ht="15.75" customHeight="1" spans="1:250">
      <c r="A2864" s="89"/>
      <c r="C2864" s="87"/>
      <c r="F2864" s="88"/>
      <c r="IL2864" s="50"/>
      <c r="IM2864" s="50"/>
      <c r="IN2864" s="50"/>
      <c r="IO2864" s="50"/>
      <c r="IP2864" s="50"/>
    </row>
    <row r="2865" s="83" customFormat="1" ht="15.75" customHeight="1" spans="1:250">
      <c r="A2865" s="89"/>
      <c r="C2865" s="87"/>
      <c r="F2865" s="88"/>
      <c r="IL2865" s="50"/>
      <c r="IM2865" s="50"/>
      <c r="IN2865" s="50"/>
      <c r="IO2865" s="50"/>
      <c r="IP2865" s="50"/>
    </row>
    <row r="2866" s="83" customFormat="1" ht="15.75" customHeight="1" spans="1:250">
      <c r="A2866" s="89"/>
      <c r="C2866" s="87"/>
      <c r="F2866" s="88"/>
      <c r="IL2866" s="50"/>
      <c r="IM2866" s="50"/>
      <c r="IN2866" s="50"/>
      <c r="IO2866" s="50"/>
      <c r="IP2866" s="50"/>
    </row>
    <row r="2867" s="83" customFormat="1" ht="15.75" customHeight="1" spans="1:250">
      <c r="A2867" s="89"/>
      <c r="C2867" s="87"/>
      <c r="F2867" s="88"/>
      <c r="IL2867" s="50"/>
      <c r="IM2867" s="50"/>
      <c r="IN2867" s="50"/>
      <c r="IO2867" s="50"/>
      <c r="IP2867" s="50"/>
    </row>
    <row r="2868" s="83" customFormat="1" ht="15.75" customHeight="1" spans="1:250">
      <c r="A2868" s="89"/>
      <c r="C2868" s="87"/>
      <c r="F2868" s="88"/>
      <c r="IL2868" s="50"/>
      <c r="IM2868" s="50"/>
      <c r="IN2868" s="50"/>
      <c r="IO2868" s="50"/>
      <c r="IP2868" s="50"/>
    </row>
    <row r="2869" s="83" customFormat="1" ht="15.75" customHeight="1" spans="1:250">
      <c r="A2869" s="89"/>
      <c r="C2869" s="87"/>
      <c r="F2869" s="88"/>
      <c r="IL2869" s="50"/>
      <c r="IM2869" s="50"/>
      <c r="IN2869" s="50"/>
      <c r="IO2869" s="50"/>
      <c r="IP2869" s="50"/>
    </row>
    <row r="2870" s="83" customFormat="1" ht="15.75" customHeight="1" spans="1:250">
      <c r="A2870" s="89"/>
      <c r="C2870" s="87"/>
      <c r="F2870" s="88"/>
      <c r="IL2870" s="50"/>
      <c r="IM2870" s="50"/>
      <c r="IN2870" s="50"/>
      <c r="IO2870" s="50"/>
      <c r="IP2870" s="50"/>
    </row>
    <row r="2871" s="83" customFormat="1" ht="15.75" customHeight="1" spans="1:250">
      <c r="A2871" s="89"/>
      <c r="C2871" s="87"/>
      <c r="F2871" s="88"/>
      <c r="IL2871" s="50"/>
      <c r="IM2871" s="50"/>
      <c r="IN2871" s="50"/>
      <c r="IO2871" s="50"/>
      <c r="IP2871" s="50"/>
    </row>
    <row r="2872" s="83" customFormat="1" ht="15.75" customHeight="1" spans="1:250">
      <c r="A2872" s="89"/>
      <c r="C2872" s="87"/>
      <c r="F2872" s="88"/>
      <c r="IL2872" s="50"/>
      <c r="IM2872" s="50"/>
      <c r="IN2872" s="50"/>
      <c r="IO2872" s="50"/>
      <c r="IP2872" s="50"/>
    </row>
    <row r="2873" s="83" customFormat="1" ht="15.75" customHeight="1" spans="1:250">
      <c r="A2873" s="89"/>
      <c r="C2873" s="87"/>
      <c r="F2873" s="88"/>
      <c r="IL2873" s="50"/>
      <c r="IM2873" s="50"/>
      <c r="IN2873" s="50"/>
      <c r="IO2873" s="50"/>
      <c r="IP2873" s="50"/>
    </row>
    <row r="2874" s="83" customFormat="1" ht="15.75" customHeight="1" spans="1:250">
      <c r="A2874" s="89"/>
      <c r="C2874" s="87"/>
      <c r="F2874" s="88"/>
      <c r="IL2874" s="50"/>
      <c r="IM2874" s="50"/>
      <c r="IN2874" s="50"/>
      <c r="IO2874" s="50"/>
      <c r="IP2874" s="50"/>
    </row>
    <row r="2875" s="83" customFormat="1" ht="15.75" customHeight="1" spans="1:250">
      <c r="A2875" s="89"/>
      <c r="C2875" s="87"/>
      <c r="F2875" s="88"/>
      <c r="IL2875" s="50"/>
      <c r="IM2875" s="50"/>
      <c r="IN2875" s="50"/>
      <c r="IO2875" s="50"/>
      <c r="IP2875" s="50"/>
    </row>
    <row r="2876" s="83" customFormat="1" ht="15.75" customHeight="1" spans="1:250">
      <c r="A2876" s="89"/>
      <c r="C2876" s="87"/>
      <c r="F2876" s="88"/>
      <c r="IL2876" s="50"/>
      <c r="IM2876" s="50"/>
      <c r="IN2876" s="50"/>
      <c r="IO2876" s="50"/>
      <c r="IP2876" s="50"/>
    </row>
    <row r="2877" s="83" customFormat="1" ht="15.75" customHeight="1" spans="1:250">
      <c r="A2877" s="89"/>
      <c r="C2877" s="87"/>
      <c r="F2877" s="88"/>
      <c r="IL2877" s="50"/>
      <c r="IM2877" s="50"/>
      <c r="IN2877" s="50"/>
      <c r="IO2877" s="50"/>
      <c r="IP2877" s="50"/>
    </row>
    <row r="2878" s="83" customFormat="1" ht="15.75" customHeight="1" spans="1:250">
      <c r="A2878" s="89"/>
      <c r="C2878" s="87"/>
      <c r="F2878" s="88"/>
      <c r="IL2878" s="50"/>
      <c r="IM2878" s="50"/>
      <c r="IN2878" s="50"/>
      <c r="IO2878" s="50"/>
      <c r="IP2878" s="50"/>
    </row>
    <row r="2879" s="83" customFormat="1" ht="15.75" customHeight="1" spans="1:250">
      <c r="A2879" s="89"/>
      <c r="C2879" s="87"/>
      <c r="F2879" s="88"/>
      <c r="IL2879" s="50"/>
      <c r="IM2879" s="50"/>
      <c r="IN2879" s="50"/>
      <c r="IO2879" s="50"/>
      <c r="IP2879" s="50"/>
    </row>
    <row r="2880" s="83" customFormat="1" ht="15.75" customHeight="1" spans="1:250">
      <c r="A2880" s="89"/>
      <c r="C2880" s="87"/>
      <c r="F2880" s="88"/>
      <c r="IL2880" s="50"/>
      <c r="IM2880" s="50"/>
      <c r="IN2880" s="50"/>
      <c r="IO2880" s="50"/>
      <c r="IP2880" s="50"/>
    </row>
    <row r="2881" s="83" customFormat="1" ht="15.75" customHeight="1" spans="1:250">
      <c r="A2881" s="89"/>
      <c r="C2881" s="87"/>
      <c r="F2881" s="88"/>
      <c r="IL2881" s="50"/>
      <c r="IM2881" s="50"/>
      <c r="IN2881" s="50"/>
      <c r="IO2881" s="50"/>
      <c r="IP2881" s="50"/>
    </row>
    <row r="2882" s="83" customFormat="1" ht="15.75" customHeight="1" spans="1:250">
      <c r="A2882" s="89"/>
      <c r="C2882" s="87"/>
      <c r="F2882" s="88"/>
      <c r="IL2882" s="50"/>
      <c r="IM2882" s="50"/>
      <c r="IN2882" s="50"/>
      <c r="IO2882" s="50"/>
      <c r="IP2882" s="50"/>
    </row>
    <row r="2883" s="83" customFormat="1" ht="15.75" customHeight="1" spans="1:250">
      <c r="A2883" s="89"/>
      <c r="C2883" s="87"/>
      <c r="F2883" s="88"/>
      <c r="IL2883" s="50"/>
      <c r="IM2883" s="50"/>
      <c r="IN2883" s="50"/>
      <c r="IO2883" s="50"/>
      <c r="IP2883" s="50"/>
    </row>
    <row r="2884" s="83" customFormat="1" ht="15.75" customHeight="1" spans="1:250">
      <c r="A2884" s="89"/>
      <c r="C2884" s="87"/>
      <c r="F2884" s="88"/>
      <c r="IL2884" s="50"/>
      <c r="IM2884" s="50"/>
      <c r="IN2884" s="50"/>
      <c r="IO2884" s="50"/>
      <c r="IP2884" s="50"/>
    </row>
    <row r="2885" s="83" customFormat="1" ht="15.75" customHeight="1" spans="1:250">
      <c r="A2885" s="89"/>
      <c r="C2885" s="87"/>
      <c r="F2885" s="88"/>
      <c r="IL2885" s="50"/>
      <c r="IM2885" s="50"/>
      <c r="IN2885" s="50"/>
      <c r="IO2885" s="50"/>
      <c r="IP2885" s="50"/>
    </row>
    <row r="2886" s="83" customFormat="1" ht="15.75" customHeight="1" spans="1:250">
      <c r="A2886" s="89"/>
      <c r="C2886" s="87"/>
      <c r="F2886" s="88"/>
      <c r="IL2886" s="50"/>
      <c r="IM2886" s="50"/>
      <c r="IN2886" s="50"/>
      <c r="IO2886" s="50"/>
      <c r="IP2886" s="50"/>
    </row>
    <row r="2887" s="83" customFormat="1" ht="15.75" customHeight="1" spans="1:250">
      <c r="A2887" s="89"/>
      <c r="C2887" s="87"/>
      <c r="F2887" s="88"/>
      <c r="IL2887" s="50"/>
      <c r="IM2887" s="50"/>
      <c r="IN2887" s="50"/>
      <c r="IO2887" s="50"/>
      <c r="IP2887" s="50"/>
    </row>
    <row r="2888" s="83" customFormat="1" ht="15.75" customHeight="1" spans="1:250">
      <c r="A2888" s="89"/>
      <c r="C2888" s="87"/>
      <c r="F2888" s="88"/>
      <c r="IL2888" s="50"/>
      <c r="IM2888" s="50"/>
      <c r="IN2888" s="50"/>
      <c r="IO2888" s="50"/>
      <c r="IP2888" s="50"/>
    </row>
    <row r="2889" s="83" customFormat="1" ht="15.75" customHeight="1" spans="1:250">
      <c r="A2889" s="89"/>
      <c r="C2889" s="87"/>
      <c r="F2889" s="88"/>
      <c r="IL2889" s="50"/>
      <c r="IM2889" s="50"/>
      <c r="IN2889" s="50"/>
      <c r="IO2889" s="50"/>
      <c r="IP2889" s="50"/>
    </row>
    <row r="2890" s="83" customFormat="1" ht="15.75" customHeight="1" spans="1:250">
      <c r="A2890" s="89"/>
      <c r="C2890" s="87"/>
      <c r="F2890" s="88"/>
      <c r="IL2890" s="50"/>
      <c r="IM2890" s="50"/>
      <c r="IN2890" s="50"/>
      <c r="IO2890" s="50"/>
      <c r="IP2890" s="50"/>
    </row>
    <row r="2891" s="83" customFormat="1" ht="15.75" customHeight="1" spans="1:250">
      <c r="A2891" s="89"/>
      <c r="C2891" s="87"/>
      <c r="F2891" s="88"/>
      <c r="IL2891" s="50"/>
      <c r="IM2891" s="50"/>
      <c r="IN2891" s="50"/>
      <c r="IO2891" s="50"/>
      <c r="IP2891" s="50"/>
    </row>
    <row r="2892" s="83" customFormat="1" ht="15.75" customHeight="1" spans="1:250">
      <c r="A2892" s="89"/>
      <c r="C2892" s="87"/>
      <c r="F2892" s="88"/>
      <c r="IL2892" s="50"/>
      <c r="IM2892" s="50"/>
      <c r="IN2892" s="50"/>
      <c r="IO2892" s="50"/>
      <c r="IP2892" s="50"/>
    </row>
    <row r="2893" s="83" customFormat="1" ht="15.75" customHeight="1" spans="1:250">
      <c r="A2893" s="89"/>
      <c r="C2893" s="87"/>
      <c r="F2893" s="88"/>
      <c r="IL2893" s="50"/>
      <c r="IM2893" s="50"/>
      <c r="IN2893" s="50"/>
      <c r="IO2893" s="50"/>
      <c r="IP2893" s="50"/>
    </row>
    <row r="2894" s="83" customFormat="1" ht="15.75" customHeight="1" spans="1:250">
      <c r="A2894" s="89"/>
      <c r="C2894" s="87"/>
      <c r="F2894" s="88"/>
      <c r="IL2894" s="50"/>
      <c r="IM2894" s="50"/>
      <c r="IN2894" s="50"/>
      <c r="IO2894" s="50"/>
      <c r="IP2894" s="50"/>
    </row>
    <row r="2895" s="83" customFormat="1" ht="15.75" customHeight="1" spans="1:250">
      <c r="A2895" s="89"/>
      <c r="C2895" s="87"/>
      <c r="F2895" s="88"/>
      <c r="IL2895" s="50"/>
      <c r="IM2895" s="50"/>
      <c r="IN2895" s="50"/>
      <c r="IO2895" s="50"/>
      <c r="IP2895" s="50"/>
    </row>
    <row r="2896" s="83" customFormat="1" ht="15.75" customHeight="1" spans="1:250">
      <c r="A2896" s="89"/>
      <c r="C2896" s="87"/>
      <c r="F2896" s="88"/>
      <c r="IL2896" s="50"/>
      <c r="IM2896" s="50"/>
      <c r="IN2896" s="50"/>
      <c r="IO2896" s="50"/>
      <c r="IP2896" s="50"/>
    </row>
    <row r="2897" s="83" customFormat="1" ht="15.75" customHeight="1" spans="1:250">
      <c r="A2897" s="89"/>
      <c r="C2897" s="87"/>
      <c r="F2897" s="88"/>
      <c r="IL2897" s="50"/>
      <c r="IM2897" s="50"/>
      <c r="IN2897" s="50"/>
      <c r="IO2897" s="50"/>
      <c r="IP2897" s="50"/>
    </row>
    <row r="2898" s="83" customFormat="1" ht="15.75" customHeight="1" spans="1:250">
      <c r="A2898" s="89"/>
      <c r="C2898" s="87"/>
      <c r="F2898" s="88"/>
      <c r="IL2898" s="50"/>
      <c r="IM2898" s="50"/>
      <c r="IN2898" s="50"/>
      <c r="IO2898" s="50"/>
      <c r="IP2898" s="50"/>
    </row>
    <row r="2899" s="83" customFormat="1" ht="15.75" customHeight="1" spans="1:250">
      <c r="A2899" s="89"/>
      <c r="C2899" s="87"/>
      <c r="F2899" s="88"/>
      <c r="IL2899" s="50"/>
      <c r="IM2899" s="50"/>
      <c r="IN2899" s="50"/>
      <c r="IO2899" s="50"/>
      <c r="IP2899" s="50"/>
    </row>
    <row r="2900" s="83" customFormat="1" ht="15.75" customHeight="1" spans="1:250">
      <c r="A2900" s="89"/>
      <c r="C2900" s="87"/>
      <c r="F2900" s="88"/>
      <c r="IL2900" s="50"/>
      <c r="IM2900" s="50"/>
      <c r="IN2900" s="50"/>
      <c r="IO2900" s="50"/>
      <c r="IP2900" s="50"/>
    </row>
    <row r="2901" s="83" customFormat="1" ht="15.75" customHeight="1" spans="1:250">
      <c r="A2901" s="89"/>
      <c r="C2901" s="87"/>
      <c r="F2901" s="88"/>
      <c r="IL2901" s="50"/>
      <c r="IM2901" s="50"/>
      <c r="IN2901" s="50"/>
      <c r="IO2901" s="50"/>
      <c r="IP2901" s="50"/>
    </row>
    <row r="2902" s="83" customFormat="1" ht="15.75" customHeight="1" spans="1:250">
      <c r="A2902" s="89"/>
      <c r="C2902" s="87"/>
      <c r="F2902" s="88"/>
      <c r="IL2902" s="50"/>
      <c r="IM2902" s="50"/>
      <c r="IN2902" s="50"/>
      <c r="IO2902" s="50"/>
      <c r="IP2902" s="50"/>
    </row>
    <row r="2903" s="83" customFormat="1" ht="15.75" customHeight="1" spans="1:250">
      <c r="A2903" s="89"/>
      <c r="C2903" s="87"/>
      <c r="F2903" s="88"/>
      <c r="IL2903" s="50"/>
      <c r="IM2903" s="50"/>
      <c r="IN2903" s="50"/>
      <c r="IO2903" s="50"/>
      <c r="IP2903" s="50"/>
    </row>
    <row r="2904" s="83" customFormat="1" ht="15.75" customHeight="1" spans="1:250">
      <c r="A2904" s="89"/>
      <c r="C2904" s="87"/>
      <c r="F2904" s="88"/>
      <c r="IL2904" s="50"/>
      <c r="IM2904" s="50"/>
      <c r="IN2904" s="50"/>
      <c r="IO2904" s="50"/>
      <c r="IP2904" s="50"/>
    </row>
    <row r="2905" s="83" customFormat="1" ht="15.75" customHeight="1" spans="1:250">
      <c r="A2905" s="89"/>
      <c r="C2905" s="87"/>
      <c r="F2905" s="88"/>
      <c r="IL2905" s="50"/>
      <c r="IM2905" s="50"/>
      <c r="IN2905" s="50"/>
      <c r="IO2905" s="50"/>
      <c r="IP2905" s="50"/>
    </row>
    <row r="2906" s="83" customFormat="1" ht="15.75" customHeight="1" spans="1:250">
      <c r="A2906" s="89"/>
      <c r="C2906" s="87"/>
      <c r="F2906" s="88"/>
      <c r="IL2906" s="50"/>
      <c r="IM2906" s="50"/>
      <c r="IN2906" s="50"/>
      <c r="IO2906" s="50"/>
      <c r="IP2906" s="50"/>
    </row>
    <row r="2907" s="83" customFormat="1" ht="15.75" customHeight="1" spans="1:250">
      <c r="A2907" s="89"/>
      <c r="C2907" s="87"/>
      <c r="F2907" s="88"/>
      <c r="IL2907" s="50"/>
      <c r="IM2907" s="50"/>
      <c r="IN2907" s="50"/>
      <c r="IO2907" s="50"/>
      <c r="IP2907" s="50"/>
    </row>
    <row r="2908" s="83" customFormat="1" ht="15.75" customHeight="1" spans="1:250">
      <c r="A2908" s="89"/>
      <c r="C2908" s="87"/>
      <c r="F2908" s="88"/>
      <c r="IL2908" s="50"/>
      <c r="IM2908" s="50"/>
      <c r="IN2908" s="50"/>
      <c r="IO2908" s="50"/>
      <c r="IP2908" s="50"/>
    </row>
    <row r="2909" s="83" customFormat="1" ht="15.75" customHeight="1" spans="1:250">
      <c r="A2909" s="89"/>
      <c r="C2909" s="87"/>
      <c r="F2909" s="88"/>
      <c r="IL2909" s="50"/>
      <c r="IM2909" s="50"/>
      <c r="IN2909" s="50"/>
      <c r="IO2909" s="50"/>
      <c r="IP2909" s="50"/>
    </row>
    <row r="2910" s="83" customFormat="1" ht="15.75" customHeight="1" spans="1:250">
      <c r="A2910" s="89"/>
      <c r="C2910" s="87"/>
      <c r="F2910" s="88"/>
      <c r="IL2910" s="50"/>
      <c r="IM2910" s="50"/>
      <c r="IN2910" s="50"/>
      <c r="IO2910" s="50"/>
      <c r="IP2910" s="50"/>
    </row>
    <row r="2911" s="83" customFormat="1" ht="15.75" customHeight="1" spans="1:250">
      <c r="A2911" s="89"/>
      <c r="C2911" s="87"/>
      <c r="F2911" s="88"/>
      <c r="IL2911" s="50"/>
      <c r="IM2911" s="50"/>
      <c r="IN2911" s="50"/>
      <c r="IO2911" s="50"/>
      <c r="IP2911" s="50"/>
    </row>
    <row r="2912" s="83" customFormat="1" ht="15.75" customHeight="1" spans="1:250">
      <c r="A2912" s="89"/>
      <c r="C2912" s="87"/>
      <c r="F2912" s="88"/>
      <c r="IL2912" s="50"/>
      <c r="IM2912" s="50"/>
      <c r="IN2912" s="50"/>
      <c r="IO2912" s="50"/>
      <c r="IP2912" s="50"/>
    </row>
    <row r="2913" s="83" customFormat="1" ht="15.75" customHeight="1" spans="1:250">
      <c r="A2913" s="89"/>
      <c r="C2913" s="87"/>
      <c r="F2913" s="88"/>
      <c r="IL2913" s="50"/>
      <c r="IM2913" s="50"/>
      <c r="IN2913" s="50"/>
      <c r="IO2913" s="50"/>
      <c r="IP2913" s="50"/>
    </row>
    <row r="2914" s="83" customFormat="1" ht="15.75" customHeight="1" spans="1:250">
      <c r="A2914" s="89"/>
      <c r="C2914" s="87"/>
      <c r="F2914" s="88"/>
      <c r="IL2914" s="50"/>
      <c r="IM2914" s="50"/>
      <c r="IN2914" s="50"/>
      <c r="IO2914" s="50"/>
      <c r="IP2914" s="50"/>
    </row>
    <row r="2915" s="83" customFormat="1" ht="15.75" customHeight="1" spans="1:250">
      <c r="A2915" s="89"/>
      <c r="C2915" s="87"/>
      <c r="F2915" s="88"/>
      <c r="IL2915" s="50"/>
      <c r="IM2915" s="50"/>
      <c r="IN2915" s="50"/>
      <c r="IO2915" s="50"/>
      <c r="IP2915" s="50"/>
    </row>
    <row r="2916" s="83" customFormat="1" ht="15.75" customHeight="1" spans="1:250">
      <c r="A2916" s="89"/>
      <c r="C2916" s="87"/>
      <c r="F2916" s="88"/>
      <c r="IL2916" s="50"/>
      <c r="IM2916" s="50"/>
      <c r="IN2916" s="50"/>
      <c r="IO2916" s="50"/>
      <c r="IP2916" s="50"/>
    </row>
    <row r="2917" s="83" customFormat="1" ht="15.75" customHeight="1" spans="1:250">
      <c r="A2917" s="89"/>
      <c r="C2917" s="87"/>
      <c r="F2917" s="88"/>
      <c r="IL2917" s="50"/>
      <c r="IM2917" s="50"/>
      <c r="IN2917" s="50"/>
      <c r="IO2917" s="50"/>
      <c r="IP2917" s="50"/>
    </row>
    <row r="2918" s="83" customFormat="1" ht="15.75" customHeight="1" spans="1:250">
      <c r="A2918" s="89"/>
      <c r="C2918" s="87"/>
      <c r="F2918" s="88"/>
      <c r="IL2918" s="50"/>
      <c r="IM2918" s="50"/>
      <c r="IN2918" s="50"/>
      <c r="IO2918" s="50"/>
      <c r="IP2918" s="50"/>
    </row>
    <row r="2919" s="83" customFormat="1" ht="15.75" customHeight="1" spans="1:250">
      <c r="A2919" s="89"/>
      <c r="C2919" s="87"/>
      <c r="F2919" s="88"/>
      <c r="IL2919" s="50"/>
      <c r="IM2919" s="50"/>
      <c r="IN2919" s="50"/>
      <c r="IO2919" s="50"/>
      <c r="IP2919" s="50"/>
    </row>
    <row r="2920" s="83" customFormat="1" ht="15.75" customHeight="1" spans="1:250">
      <c r="A2920" s="89"/>
      <c r="C2920" s="87"/>
      <c r="F2920" s="88"/>
      <c r="IL2920" s="50"/>
      <c r="IM2920" s="50"/>
      <c r="IN2920" s="50"/>
      <c r="IO2920" s="50"/>
      <c r="IP2920" s="50"/>
    </row>
    <row r="2921" s="83" customFormat="1" ht="15.75" customHeight="1" spans="1:250">
      <c r="A2921" s="89"/>
      <c r="C2921" s="87"/>
      <c r="F2921" s="88"/>
      <c r="IL2921" s="50"/>
      <c r="IM2921" s="50"/>
      <c r="IN2921" s="50"/>
      <c r="IO2921" s="50"/>
      <c r="IP2921" s="50"/>
    </row>
    <row r="2922" s="83" customFormat="1" ht="15.75" customHeight="1" spans="1:250">
      <c r="A2922" s="89"/>
      <c r="C2922" s="87"/>
      <c r="F2922" s="88"/>
      <c r="IL2922" s="50"/>
      <c r="IM2922" s="50"/>
      <c r="IN2922" s="50"/>
      <c r="IO2922" s="50"/>
      <c r="IP2922" s="50"/>
    </row>
    <row r="2923" s="83" customFormat="1" ht="15.75" customHeight="1" spans="1:250">
      <c r="A2923" s="89"/>
      <c r="C2923" s="87"/>
      <c r="F2923" s="88"/>
      <c r="IL2923" s="50"/>
      <c r="IM2923" s="50"/>
      <c r="IN2923" s="50"/>
      <c r="IO2923" s="50"/>
      <c r="IP2923" s="50"/>
    </row>
    <row r="2924" s="83" customFormat="1" ht="15.75" customHeight="1" spans="1:250">
      <c r="A2924" s="89"/>
      <c r="C2924" s="87"/>
      <c r="F2924" s="88"/>
      <c r="IL2924" s="50"/>
      <c r="IM2924" s="50"/>
      <c r="IN2924" s="50"/>
      <c r="IO2924" s="50"/>
      <c r="IP2924" s="50"/>
    </row>
    <row r="2925" s="83" customFormat="1" ht="15.75" customHeight="1" spans="1:250">
      <c r="A2925" s="89"/>
      <c r="C2925" s="87"/>
      <c r="F2925" s="88"/>
      <c r="IL2925" s="50"/>
      <c r="IM2925" s="50"/>
      <c r="IN2925" s="50"/>
      <c r="IO2925" s="50"/>
      <c r="IP2925" s="50"/>
    </row>
    <row r="2926" s="83" customFormat="1" ht="15.75" customHeight="1" spans="1:250">
      <c r="A2926" s="89"/>
      <c r="C2926" s="87"/>
      <c r="F2926" s="88"/>
      <c r="IL2926" s="50"/>
      <c r="IM2926" s="50"/>
      <c r="IN2926" s="50"/>
      <c r="IO2926" s="50"/>
      <c r="IP2926" s="50"/>
    </row>
    <row r="2927" s="83" customFormat="1" ht="15.75" customHeight="1" spans="1:250">
      <c r="A2927" s="89"/>
      <c r="C2927" s="87"/>
      <c r="F2927" s="88"/>
      <c r="IL2927" s="50"/>
      <c r="IM2927" s="50"/>
      <c r="IN2927" s="50"/>
      <c r="IO2927" s="50"/>
      <c r="IP2927" s="50"/>
    </row>
    <row r="2928" s="83" customFormat="1" ht="15.75" customHeight="1" spans="1:250">
      <c r="A2928" s="89"/>
      <c r="C2928" s="87"/>
      <c r="F2928" s="88"/>
      <c r="IL2928" s="50"/>
      <c r="IM2928" s="50"/>
      <c r="IN2928" s="50"/>
      <c r="IO2928" s="50"/>
      <c r="IP2928" s="50"/>
    </row>
    <row r="2929" s="83" customFormat="1" ht="15.75" customHeight="1" spans="1:250">
      <c r="A2929" s="89"/>
      <c r="C2929" s="87"/>
      <c r="F2929" s="88"/>
      <c r="IL2929" s="50"/>
      <c r="IM2929" s="50"/>
      <c r="IN2929" s="50"/>
      <c r="IO2929" s="50"/>
      <c r="IP2929" s="50"/>
    </row>
    <row r="2930" s="83" customFormat="1" ht="15.75" customHeight="1" spans="1:250">
      <c r="A2930" s="89"/>
      <c r="C2930" s="87"/>
      <c r="F2930" s="88"/>
      <c r="IL2930" s="50"/>
      <c r="IM2930" s="50"/>
      <c r="IN2930" s="50"/>
      <c r="IO2930" s="50"/>
      <c r="IP2930" s="50"/>
    </row>
    <row r="2931" s="83" customFormat="1" ht="15.75" customHeight="1" spans="1:250">
      <c r="A2931" s="89"/>
      <c r="C2931" s="87"/>
      <c r="F2931" s="88"/>
      <c r="IL2931" s="50"/>
      <c r="IM2931" s="50"/>
      <c r="IN2931" s="50"/>
      <c r="IO2931" s="50"/>
      <c r="IP2931" s="50"/>
    </row>
    <row r="2932" s="83" customFormat="1" ht="15.75" customHeight="1" spans="1:250">
      <c r="A2932" s="89"/>
      <c r="C2932" s="87"/>
      <c r="F2932" s="88"/>
      <c r="IL2932" s="50"/>
      <c r="IM2932" s="50"/>
      <c r="IN2932" s="50"/>
      <c r="IO2932" s="50"/>
      <c r="IP2932" s="50"/>
    </row>
    <row r="2933" s="83" customFormat="1" ht="15.75" customHeight="1" spans="1:250">
      <c r="A2933" s="89"/>
      <c r="C2933" s="87"/>
      <c r="F2933" s="88"/>
      <c r="IL2933" s="50"/>
      <c r="IM2933" s="50"/>
      <c r="IN2933" s="50"/>
      <c r="IO2933" s="50"/>
      <c r="IP2933" s="50"/>
    </row>
    <row r="2934" s="83" customFormat="1" ht="15.75" customHeight="1" spans="1:250">
      <c r="A2934" s="89"/>
      <c r="C2934" s="87"/>
      <c r="F2934" s="88"/>
      <c r="IL2934" s="50"/>
      <c r="IM2934" s="50"/>
      <c r="IN2934" s="50"/>
      <c r="IO2934" s="50"/>
      <c r="IP2934" s="50"/>
    </row>
    <row r="2935" s="83" customFormat="1" ht="15.75" customHeight="1" spans="1:250">
      <c r="A2935" s="89"/>
      <c r="C2935" s="87"/>
      <c r="F2935" s="88"/>
      <c r="IL2935" s="50"/>
      <c r="IM2935" s="50"/>
      <c r="IN2935" s="50"/>
      <c r="IO2935" s="50"/>
      <c r="IP2935" s="50"/>
    </row>
    <row r="2936" s="83" customFormat="1" ht="15.75" customHeight="1" spans="1:250">
      <c r="A2936" s="89"/>
      <c r="C2936" s="87"/>
      <c r="F2936" s="88"/>
      <c r="IL2936" s="50"/>
      <c r="IM2936" s="50"/>
      <c r="IN2936" s="50"/>
      <c r="IO2936" s="50"/>
      <c r="IP2936" s="50"/>
    </row>
    <row r="2937" s="83" customFormat="1" ht="15.75" customHeight="1" spans="1:250">
      <c r="A2937" s="89"/>
      <c r="C2937" s="87"/>
      <c r="F2937" s="88"/>
      <c r="IL2937" s="50"/>
      <c r="IM2937" s="50"/>
      <c r="IN2937" s="50"/>
      <c r="IO2937" s="50"/>
      <c r="IP2937" s="50"/>
    </row>
    <row r="2938" s="83" customFormat="1" ht="15.75" customHeight="1" spans="1:250">
      <c r="A2938" s="89"/>
      <c r="C2938" s="87"/>
      <c r="F2938" s="88"/>
      <c r="IL2938" s="50"/>
      <c r="IM2938" s="50"/>
      <c r="IN2938" s="50"/>
      <c r="IO2938" s="50"/>
      <c r="IP2938" s="50"/>
    </row>
    <row r="2939" s="83" customFormat="1" ht="15.75" customHeight="1" spans="1:250">
      <c r="A2939" s="89"/>
      <c r="C2939" s="87"/>
      <c r="F2939" s="88"/>
      <c r="IL2939" s="50"/>
      <c r="IM2939" s="50"/>
      <c r="IN2939" s="50"/>
      <c r="IO2939" s="50"/>
      <c r="IP2939" s="50"/>
    </row>
    <row r="2940" s="83" customFormat="1" ht="15.75" customHeight="1" spans="1:250">
      <c r="A2940" s="89"/>
      <c r="C2940" s="87"/>
      <c r="F2940" s="88"/>
      <c r="IL2940" s="50"/>
      <c r="IM2940" s="50"/>
      <c r="IN2940" s="50"/>
      <c r="IO2940" s="50"/>
      <c r="IP2940" s="50"/>
    </row>
    <row r="2941" s="83" customFormat="1" ht="15.75" customHeight="1" spans="1:250">
      <c r="A2941" s="89"/>
      <c r="C2941" s="87"/>
      <c r="F2941" s="88"/>
      <c r="IL2941" s="50"/>
      <c r="IM2941" s="50"/>
      <c r="IN2941" s="50"/>
      <c r="IO2941" s="50"/>
      <c r="IP2941" s="50"/>
    </row>
    <row r="2942" s="83" customFormat="1" ht="15.75" customHeight="1" spans="1:250">
      <c r="A2942" s="89"/>
      <c r="C2942" s="87"/>
      <c r="F2942" s="88"/>
      <c r="IL2942" s="50"/>
      <c r="IM2942" s="50"/>
      <c r="IN2942" s="50"/>
      <c r="IO2942" s="50"/>
      <c r="IP2942" s="50"/>
    </row>
    <row r="2943" s="83" customFormat="1" ht="15.75" customHeight="1" spans="1:250">
      <c r="A2943" s="89"/>
      <c r="C2943" s="87"/>
      <c r="F2943" s="88"/>
      <c r="IL2943" s="50"/>
      <c r="IM2943" s="50"/>
      <c r="IN2943" s="50"/>
      <c r="IO2943" s="50"/>
      <c r="IP2943" s="50"/>
    </row>
    <row r="2944" s="83" customFormat="1" ht="15.75" customHeight="1" spans="1:250">
      <c r="A2944" s="89"/>
      <c r="C2944" s="87"/>
      <c r="F2944" s="88"/>
      <c r="IL2944" s="50"/>
      <c r="IM2944" s="50"/>
      <c r="IN2944" s="50"/>
      <c r="IO2944" s="50"/>
      <c r="IP2944" s="50"/>
    </row>
    <row r="2945" s="83" customFormat="1" ht="15.75" customHeight="1" spans="1:250">
      <c r="A2945" s="89"/>
      <c r="C2945" s="87"/>
      <c r="F2945" s="88"/>
      <c r="IL2945" s="50"/>
      <c r="IM2945" s="50"/>
      <c r="IN2945" s="50"/>
      <c r="IO2945" s="50"/>
      <c r="IP2945" s="50"/>
    </row>
    <row r="2946" s="83" customFormat="1" ht="15.75" customHeight="1" spans="1:250">
      <c r="A2946" s="89"/>
      <c r="C2946" s="87"/>
      <c r="F2946" s="88"/>
      <c r="IL2946" s="50"/>
      <c r="IM2946" s="50"/>
      <c r="IN2946" s="50"/>
      <c r="IO2946" s="50"/>
      <c r="IP2946" s="50"/>
    </row>
    <row r="2947" s="83" customFormat="1" ht="15.75" customHeight="1" spans="1:250">
      <c r="A2947" s="89"/>
      <c r="C2947" s="87"/>
      <c r="F2947" s="88"/>
      <c r="IL2947" s="50"/>
      <c r="IM2947" s="50"/>
      <c r="IN2947" s="50"/>
      <c r="IO2947" s="50"/>
      <c r="IP2947" s="50"/>
    </row>
    <row r="2948" s="83" customFormat="1" ht="15.75" customHeight="1" spans="1:250">
      <c r="A2948" s="89"/>
      <c r="C2948" s="87"/>
      <c r="F2948" s="88"/>
      <c r="IL2948" s="50"/>
      <c r="IM2948" s="50"/>
      <c r="IN2948" s="50"/>
      <c r="IO2948" s="50"/>
      <c r="IP2948" s="50"/>
    </row>
    <row r="2949" s="83" customFormat="1" ht="15.75" customHeight="1" spans="1:250">
      <c r="A2949" s="89"/>
      <c r="C2949" s="87"/>
      <c r="F2949" s="88"/>
      <c r="IL2949" s="50"/>
      <c r="IM2949" s="50"/>
      <c r="IN2949" s="50"/>
      <c r="IO2949" s="50"/>
      <c r="IP2949" s="50"/>
    </row>
    <row r="2950" s="83" customFormat="1" ht="15.75" customHeight="1" spans="1:250">
      <c r="A2950" s="89"/>
      <c r="C2950" s="87"/>
      <c r="F2950" s="88"/>
      <c r="IL2950" s="50"/>
      <c r="IM2950" s="50"/>
      <c r="IN2950" s="50"/>
      <c r="IO2950" s="50"/>
      <c r="IP2950" s="50"/>
    </row>
    <row r="2951" s="83" customFormat="1" ht="15.75" customHeight="1" spans="1:250">
      <c r="A2951" s="89"/>
      <c r="C2951" s="87"/>
      <c r="F2951" s="88"/>
      <c r="IL2951" s="50"/>
      <c r="IM2951" s="50"/>
      <c r="IN2951" s="50"/>
      <c r="IO2951" s="50"/>
      <c r="IP2951" s="50"/>
    </row>
    <row r="2952" s="83" customFormat="1" ht="15.75" customHeight="1" spans="1:250">
      <c r="A2952" s="89"/>
      <c r="C2952" s="87"/>
      <c r="F2952" s="88"/>
      <c r="IL2952" s="50"/>
      <c r="IM2952" s="50"/>
      <c r="IN2952" s="50"/>
      <c r="IO2952" s="50"/>
      <c r="IP2952" s="50"/>
    </row>
    <row r="2953" s="83" customFormat="1" ht="15.75" customHeight="1" spans="1:250">
      <c r="A2953" s="89"/>
      <c r="C2953" s="87"/>
      <c r="F2953" s="88"/>
      <c r="IL2953" s="50"/>
      <c r="IM2953" s="50"/>
      <c r="IN2953" s="50"/>
      <c r="IO2953" s="50"/>
      <c r="IP2953" s="50"/>
    </row>
    <row r="2954" s="83" customFormat="1" ht="15.75" customHeight="1" spans="1:250">
      <c r="A2954" s="89"/>
      <c r="C2954" s="87"/>
      <c r="F2954" s="88"/>
      <c r="IL2954" s="50"/>
      <c r="IM2954" s="50"/>
      <c r="IN2954" s="50"/>
      <c r="IO2954" s="50"/>
      <c r="IP2954" s="50"/>
    </row>
    <row r="2955" s="83" customFormat="1" ht="15.75" customHeight="1" spans="1:250">
      <c r="A2955" s="89"/>
      <c r="C2955" s="87"/>
      <c r="F2955" s="88"/>
      <c r="IL2955" s="50"/>
      <c r="IM2955" s="50"/>
      <c r="IN2955" s="50"/>
      <c r="IO2955" s="50"/>
      <c r="IP2955" s="50"/>
    </row>
    <row r="2956" s="83" customFormat="1" ht="15.75" customHeight="1" spans="1:250">
      <c r="A2956" s="89"/>
      <c r="C2956" s="87"/>
      <c r="F2956" s="88"/>
      <c r="IL2956" s="50"/>
      <c r="IM2956" s="50"/>
      <c r="IN2956" s="50"/>
      <c r="IO2956" s="50"/>
      <c r="IP2956" s="50"/>
    </row>
    <row r="2957" s="83" customFormat="1" ht="15.75" customHeight="1" spans="1:250">
      <c r="A2957" s="89"/>
      <c r="C2957" s="87"/>
      <c r="F2957" s="88"/>
      <c r="IL2957" s="50"/>
      <c r="IM2957" s="50"/>
      <c r="IN2957" s="50"/>
      <c r="IO2957" s="50"/>
      <c r="IP2957" s="50"/>
    </row>
    <row r="2958" s="83" customFormat="1" ht="15.75" customHeight="1" spans="1:250">
      <c r="A2958" s="89"/>
      <c r="C2958" s="87"/>
      <c r="F2958" s="88"/>
      <c r="IL2958" s="50"/>
      <c r="IM2958" s="50"/>
      <c r="IN2958" s="50"/>
      <c r="IO2958" s="50"/>
      <c r="IP2958" s="50"/>
    </row>
    <row r="2959" s="83" customFormat="1" ht="15.75" customHeight="1" spans="1:250">
      <c r="A2959" s="89"/>
      <c r="C2959" s="87"/>
      <c r="F2959" s="88"/>
      <c r="IL2959" s="50"/>
      <c r="IM2959" s="50"/>
      <c r="IN2959" s="50"/>
      <c r="IO2959" s="50"/>
      <c r="IP2959" s="50"/>
    </row>
    <row r="2960" s="83" customFormat="1" ht="15.75" customHeight="1" spans="1:250">
      <c r="A2960" s="89"/>
      <c r="C2960" s="87"/>
      <c r="F2960" s="88"/>
      <c r="IL2960" s="50"/>
      <c r="IM2960" s="50"/>
      <c r="IN2960" s="50"/>
      <c r="IO2960" s="50"/>
      <c r="IP2960" s="50"/>
    </row>
    <row r="2961" s="83" customFormat="1" ht="15.75" customHeight="1" spans="1:250">
      <c r="A2961" s="89"/>
      <c r="C2961" s="87"/>
      <c r="F2961" s="88"/>
      <c r="IL2961" s="50"/>
      <c r="IM2961" s="50"/>
      <c r="IN2961" s="50"/>
      <c r="IO2961" s="50"/>
      <c r="IP2961" s="50"/>
    </row>
    <row r="2962" s="83" customFormat="1" ht="15.75" customHeight="1" spans="1:250">
      <c r="A2962" s="89"/>
      <c r="C2962" s="87"/>
      <c r="F2962" s="88"/>
      <c r="IL2962" s="50"/>
      <c r="IM2962" s="50"/>
      <c r="IN2962" s="50"/>
      <c r="IO2962" s="50"/>
      <c r="IP2962" s="50"/>
    </row>
    <row r="2963" s="83" customFormat="1" ht="15.75" customHeight="1" spans="1:250">
      <c r="A2963" s="89"/>
      <c r="C2963" s="87"/>
      <c r="F2963" s="88"/>
      <c r="IL2963" s="50"/>
      <c r="IM2963" s="50"/>
      <c r="IN2963" s="50"/>
      <c r="IO2963" s="50"/>
      <c r="IP2963" s="50"/>
    </row>
    <row r="2964" s="83" customFormat="1" ht="15.75" customHeight="1" spans="1:250">
      <c r="A2964" s="89"/>
      <c r="C2964" s="87"/>
      <c r="F2964" s="88"/>
      <c r="IL2964" s="50"/>
      <c r="IM2964" s="50"/>
      <c r="IN2964" s="50"/>
      <c r="IO2964" s="50"/>
      <c r="IP2964" s="50"/>
    </row>
    <row r="2965" s="83" customFormat="1" ht="15.75" customHeight="1" spans="1:250">
      <c r="A2965" s="89"/>
      <c r="C2965" s="87"/>
      <c r="F2965" s="88"/>
      <c r="IL2965" s="50"/>
      <c r="IM2965" s="50"/>
      <c r="IN2965" s="50"/>
      <c r="IO2965" s="50"/>
      <c r="IP2965" s="50"/>
    </row>
    <row r="2966" s="83" customFormat="1" ht="15.75" customHeight="1" spans="1:250">
      <c r="A2966" s="89"/>
      <c r="C2966" s="87"/>
      <c r="F2966" s="88"/>
      <c r="IL2966" s="50"/>
      <c r="IM2966" s="50"/>
      <c r="IN2966" s="50"/>
      <c r="IO2966" s="50"/>
      <c r="IP2966" s="50"/>
    </row>
    <row r="2967" s="83" customFormat="1" ht="15.75" customHeight="1" spans="1:250">
      <c r="A2967" s="89"/>
      <c r="C2967" s="87"/>
      <c r="F2967" s="88"/>
      <c r="IL2967" s="50"/>
      <c r="IM2967" s="50"/>
      <c r="IN2967" s="50"/>
      <c r="IO2967" s="50"/>
      <c r="IP2967" s="50"/>
    </row>
    <row r="2968" s="83" customFormat="1" ht="15.75" customHeight="1" spans="1:250">
      <c r="A2968" s="89"/>
      <c r="C2968" s="87"/>
      <c r="F2968" s="88"/>
      <c r="IL2968" s="50"/>
      <c r="IM2968" s="50"/>
      <c r="IN2968" s="50"/>
      <c r="IO2968" s="50"/>
      <c r="IP2968" s="50"/>
    </row>
    <row r="2969" s="83" customFormat="1" ht="15.75" customHeight="1" spans="1:250">
      <c r="A2969" s="89"/>
      <c r="C2969" s="87"/>
      <c r="F2969" s="88"/>
      <c r="IL2969" s="50"/>
      <c r="IM2969" s="50"/>
      <c r="IN2969" s="50"/>
      <c r="IO2969" s="50"/>
      <c r="IP2969" s="50"/>
    </row>
    <row r="2970" s="83" customFormat="1" ht="15.75" customHeight="1" spans="1:250">
      <c r="A2970" s="89"/>
      <c r="C2970" s="87"/>
      <c r="F2970" s="88"/>
      <c r="IL2970" s="50"/>
      <c r="IM2970" s="50"/>
      <c r="IN2970" s="50"/>
      <c r="IO2970" s="50"/>
      <c r="IP2970" s="50"/>
    </row>
    <row r="2971" s="83" customFormat="1" ht="15.75" customHeight="1" spans="1:250">
      <c r="A2971" s="89"/>
      <c r="C2971" s="87"/>
      <c r="F2971" s="88"/>
      <c r="IL2971" s="50"/>
      <c r="IM2971" s="50"/>
      <c r="IN2971" s="50"/>
      <c r="IO2971" s="50"/>
      <c r="IP2971" s="50"/>
    </row>
    <row r="2972" s="83" customFormat="1" ht="15.75" customHeight="1" spans="1:250">
      <c r="A2972" s="89"/>
      <c r="C2972" s="87"/>
      <c r="F2972" s="88"/>
      <c r="IL2972" s="50"/>
      <c r="IM2972" s="50"/>
      <c r="IN2972" s="50"/>
      <c r="IO2972" s="50"/>
      <c r="IP2972" s="50"/>
    </row>
    <row r="2973" s="83" customFormat="1" ht="15.75" customHeight="1" spans="1:250">
      <c r="A2973" s="89"/>
      <c r="C2973" s="87"/>
      <c r="F2973" s="88"/>
      <c r="IL2973" s="50"/>
      <c r="IM2973" s="50"/>
      <c r="IN2973" s="50"/>
      <c r="IO2973" s="50"/>
      <c r="IP2973" s="50"/>
    </row>
    <row r="2974" s="83" customFormat="1" ht="15.75" customHeight="1" spans="1:250">
      <c r="A2974" s="89"/>
      <c r="C2974" s="87"/>
      <c r="F2974" s="88"/>
      <c r="IL2974" s="50"/>
      <c r="IM2974" s="50"/>
      <c r="IN2974" s="50"/>
      <c r="IO2974" s="50"/>
      <c r="IP2974" s="50"/>
    </row>
    <row r="2975" s="83" customFormat="1" ht="15.75" customHeight="1" spans="1:250">
      <c r="A2975" s="89"/>
      <c r="C2975" s="87"/>
      <c r="F2975" s="88"/>
      <c r="IL2975" s="50"/>
      <c r="IM2975" s="50"/>
      <c r="IN2975" s="50"/>
      <c r="IO2975" s="50"/>
      <c r="IP2975" s="50"/>
    </row>
    <row r="2976" s="83" customFormat="1" ht="15.75" customHeight="1" spans="1:250">
      <c r="A2976" s="89"/>
      <c r="C2976" s="87"/>
      <c r="F2976" s="88"/>
      <c r="IL2976" s="50"/>
      <c r="IM2976" s="50"/>
      <c r="IN2976" s="50"/>
      <c r="IO2976" s="50"/>
      <c r="IP2976" s="50"/>
    </row>
    <row r="2977" s="83" customFormat="1" ht="15.75" customHeight="1" spans="1:250">
      <c r="A2977" s="89"/>
      <c r="C2977" s="87"/>
      <c r="F2977" s="88"/>
      <c r="IL2977" s="50"/>
      <c r="IM2977" s="50"/>
      <c r="IN2977" s="50"/>
      <c r="IO2977" s="50"/>
      <c r="IP2977" s="50"/>
    </row>
    <row r="2978" s="83" customFormat="1" ht="15.75" customHeight="1" spans="1:250">
      <c r="A2978" s="89"/>
      <c r="C2978" s="87"/>
      <c r="F2978" s="88"/>
      <c r="IL2978" s="50"/>
      <c r="IM2978" s="50"/>
      <c r="IN2978" s="50"/>
      <c r="IO2978" s="50"/>
      <c r="IP2978" s="50"/>
    </row>
    <row r="2979" s="83" customFormat="1" ht="15.75" customHeight="1" spans="1:250">
      <c r="A2979" s="89"/>
      <c r="C2979" s="87"/>
      <c r="F2979" s="88"/>
      <c r="IL2979" s="50"/>
      <c r="IM2979" s="50"/>
      <c r="IN2979" s="50"/>
      <c r="IO2979" s="50"/>
      <c r="IP2979" s="50"/>
    </row>
    <row r="2980" s="83" customFormat="1" ht="15.75" customHeight="1" spans="1:250">
      <c r="A2980" s="89"/>
      <c r="C2980" s="87"/>
      <c r="F2980" s="88"/>
      <c r="IL2980" s="50"/>
      <c r="IM2980" s="50"/>
      <c r="IN2980" s="50"/>
      <c r="IO2980" s="50"/>
      <c r="IP2980" s="50"/>
    </row>
    <row r="2981" s="83" customFormat="1" ht="15.75" customHeight="1" spans="1:250">
      <c r="A2981" s="89"/>
      <c r="C2981" s="87"/>
      <c r="F2981" s="88"/>
      <c r="IL2981" s="50"/>
      <c r="IM2981" s="50"/>
      <c r="IN2981" s="50"/>
      <c r="IO2981" s="50"/>
      <c r="IP2981" s="50"/>
    </row>
    <row r="2982" s="83" customFormat="1" ht="15.75" customHeight="1" spans="1:250">
      <c r="A2982" s="89"/>
      <c r="C2982" s="87"/>
      <c r="F2982" s="88"/>
      <c r="IL2982" s="50"/>
      <c r="IM2982" s="50"/>
      <c r="IN2982" s="50"/>
      <c r="IO2982" s="50"/>
      <c r="IP2982" s="50"/>
    </row>
    <row r="2983" s="83" customFormat="1" ht="15.75" customHeight="1" spans="1:250">
      <c r="A2983" s="89"/>
      <c r="C2983" s="87"/>
      <c r="F2983" s="88"/>
      <c r="IL2983" s="50"/>
      <c r="IM2983" s="50"/>
      <c r="IN2983" s="50"/>
      <c r="IO2983" s="50"/>
      <c r="IP2983" s="50"/>
    </row>
    <row r="2984" s="83" customFormat="1" ht="15.75" customHeight="1" spans="1:250">
      <c r="A2984" s="89"/>
      <c r="C2984" s="87"/>
      <c r="F2984" s="88"/>
      <c r="IL2984" s="50"/>
      <c r="IM2984" s="50"/>
      <c r="IN2984" s="50"/>
      <c r="IO2984" s="50"/>
      <c r="IP2984" s="50"/>
    </row>
    <row r="2985" s="83" customFormat="1" ht="15.75" customHeight="1" spans="1:250">
      <c r="A2985" s="89"/>
      <c r="C2985" s="87"/>
      <c r="F2985" s="88"/>
      <c r="IL2985" s="50"/>
      <c r="IM2985" s="50"/>
      <c r="IN2985" s="50"/>
      <c r="IO2985" s="50"/>
      <c r="IP2985" s="50"/>
    </row>
    <row r="2986" s="83" customFormat="1" ht="15.75" customHeight="1" spans="1:250">
      <c r="A2986" s="89"/>
      <c r="C2986" s="87"/>
      <c r="F2986" s="88"/>
      <c r="IL2986" s="50"/>
      <c r="IM2986" s="50"/>
      <c r="IN2986" s="50"/>
      <c r="IO2986" s="50"/>
      <c r="IP2986" s="50"/>
    </row>
    <row r="2987" s="83" customFormat="1" ht="15.75" customHeight="1" spans="1:250">
      <c r="A2987" s="89"/>
      <c r="C2987" s="87"/>
      <c r="F2987" s="88"/>
      <c r="IL2987" s="50"/>
      <c r="IM2987" s="50"/>
      <c r="IN2987" s="50"/>
      <c r="IO2987" s="50"/>
      <c r="IP2987" s="50"/>
    </row>
    <row r="2988" s="83" customFormat="1" ht="15.75" customHeight="1" spans="1:250">
      <c r="A2988" s="89"/>
      <c r="C2988" s="87"/>
      <c r="F2988" s="88"/>
      <c r="IL2988" s="50"/>
      <c r="IM2988" s="50"/>
      <c r="IN2988" s="50"/>
      <c r="IO2988" s="50"/>
      <c r="IP2988" s="50"/>
    </row>
    <row r="2989" s="83" customFormat="1" ht="15.75" customHeight="1" spans="1:250">
      <c r="A2989" s="89"/>
      <c r="C2989" s="87"/>
      <c r="F2989" s="88"/>
      <c r="IL2989" s="50"/>
      <c r="IM2989" s="50"/>
      <c r="IN2989" s="50"/>
      <c r="IO2989" s="50"/>
      <c r="IP2989" s="50"/>
    </row>
    <row r="2990" s="83" customFormat="1" ht="15.75" customHeight="1" spans="1:250">
      <c r="A2990" s="89"/>
      <c r="C2990" s="87"/>
      <c r="F2990" s="88"/>
      <c r="IL2990" s="50"/>
      <c r="IM2990" s="50"/>
      <c r="IN2990" s="50"/>
      <c r="IO2990" s="50"/>
      <c r="IP2990" s="50"/>
    </row>
    <row r="2991" s="83" customFormat="1" ht="15.75" customHeight="1" spans="1:250">
      <c r="A2991" s="89"/>
      <c r="C2991" s="87"/>
      <c r="F2991" s="88"/>
      <c r="IL2991" s="50"/>
      <c r="IM2991" s="50"/>
      <c r="IN2991" s="50"/>
      <c r="IO2991" s="50"/>
      <c r="IP2991" s="50"/>
    </row>
    <row r="2992" s="83" customFormat="1" ht="15.75" customHeight="1" spans="1:250">
      <c r="A2992" s="89"/>
      <c r="C2992" s="87"/>
      <c r="F2992" s="88"/>
      <c r="IL2992" s="50"/>
      <c r="IM2992" s="50"/>
      <c r="IN2992" s="50"/>
      <c r="IO2992" s="50"/>
      <c r="IP2992" s="50"/>
    </row>
    <row r="2993" s="83" customFormat="1" ht="15.75" customHeight="1" spans="1:250">
      <c r="A2993" s="89"/>
      <c r="C2993" s="87"/>
      <c r="F2993" s="88"/>
      <c r="IL2993" s="50"/>
      <c r="IM2993" s="50"/>
      <c r="IN2993" s="50"/>
      <c r="IO2993" s="50"/>
      <c r="IP2993" s="50"/>
    </row>
    <row r="2994" s="83" customFormat="1" ht="15.75" customHeight="1" spans="1:250">
      <c r="A2994" s="89"/>
      <c r="C2994" s="87"/>
      <c r="F2994" s="88"/>
      <c r="IL2994" s="50"/>
      <c r="IM2994" s="50"/>
      <c r="IN2994" s="50"/>
      <c r="IO2994" s="50"/>
      <c r="IP2994" s="50"/>
    </row>
    <row r="2995" s="83" customFormat="1" ht="15.75" customHeight="1" spans="1:250">
      <c r="A2995" s="89"/>
      <c r="C2995" s="87"/>
      <c r="F2995" s="88"/>
      <c r="IL2995" s="50"/>
      <c r="IM2995" s="50"/>
      <c r="IN2995" s="50"/>
      <c r="IO2995" s="50"/>
      <c r="IP2995" s="50"/>
    </row>
    <row r="2996" s="83" customFormat="1" ht="15.75" customHeight="1" spans="1:250">
      <c r="A2996" s="89"/>
      <c r="C2996" s="87"/>
      <c r="F2996" s="88"/>
      <c r="IL2996" s="50"/>
      <c r="IM2996" s="50"/>
      <c r="IN2996" s="50"/>
      <c r="IO2996" s="50"/>
      <c r="IP2996" s="50"/>
    </row>
    <row r="2997" s="83" customFormat="1" ht="15.75" customHeight="1" spans="1:250">
      <c r="A2997" s="89"/>
      <c r="C2997" s="87"/>
      <c r="F2997" s="88"/>
      <c r="IL2997" s="50"/>
      <c r="IM2997" s="50"/>
      <c r="IN2997" s="50"/>
      <c r="IO2997" s="50"/>
      <c r="IP2997" s="50"/>
    </row>
    <row r="2998" s="83" customFormat="1" ht="15.75" customHeight="1" spans="1:250">
      <c r="A2998" s="89"/>
      <c r="C2998" s="87"/>
      <c r="F2998" s="88"/>
      <c r="IL2998" s="50"/>
      <c r="IM2998" s="50"/>
      <c r="IN2998" s="50"/>
      <c r="IO2998" s="50"/>
      <c r="IP2998" s="50"/>
    </row>
    <row r="2999" s="83" customFormat="1" ht="15.75" customHeight="1" spans="1:250">
      <c r="A2999" s="89"/>
      <c r="C2999" s="87"/>
      <c r="F2999" s="88"/>
      <c r="IL2999" s="50"/>
      <c r="IM2999" s="50"/>
      <c r="IN2999" s="50"/>
      <c r="IO2999" s="50"/>
      <c r="IP2999" s="50"/>
    </row>
    <row r="3000" s="83" customFormat="1" ht="15.75" customHeight="1" spans="1:250">
      <c r="A3000" s="89"/>
      <c r="C3000" s="87"/>
      <c r="F3000" s="88"/>
      <c r="IL3000" s="50"/>
      <c r="IM3000" s="50"/>
      <c r="IN3000" s="50"/>
      <c r="IO3000" s="50"/>
      <c r="IP3000" s="50"/>
    </row>
    <row r="3001" s="83" customFormat="1" ht="15.75" customHeight="1" spans="1:250">
      <c r="A3001" s="89"/>
      <c r="C3001" s="87"/>
      <c r="F3001" s="88"/>
      <c r="IL3001" s="50"/>
      <c r="IM3001" s="50"/>
      <c r="IN3001" s="50"/>
      <c r="IO3001" s="50"/>
      <c r="IP3001" s="50"/>
    </row>
    <row r="3002" s="83" customFormat="1" ht="15.75" customHeight="1" spans="1:250">
      <c r="A3002" s="89"/>
      <c r="C3002" s="87"/>
      <c r="F3002" s="88"/>
      <c r="IL3002" s="50"/>
      <c r="IM3002" s="50"/>
      <c r="IN3002" s="50"/>
      <c r="IO3002" s="50"/>
      <c r="IP3002" s="50"/>
    </row>
    <row r="3003" s="83" customFormat="1" ht="15.75" customHeight="1" spans="1:250">
      <c r="A3003" s="89"/>
      <c r="C3003" s="87"/>
      <c r="F3003" s="88"/>
      <c r="IL3003" s="50"/>
      <c r="IM3003" s="50"/>
      <c r="IN3003" s="50"/>
      <c r="IO3003" s="50"/>
      <c r="IP3003" s="50"/>
    </row>
    <row r="3004" s="83" customFormat="1" ht="15.75" customHeight="1" spans="1:250">
      <c r="A3004" s="89"/>
      <c r="C3004" s="87"/>
      <c r="F3004" s="88"/>
      <c r="IL3004" s="50"/>
      <c r="IM3004" s="50"/>
      <c r="IN3004" s="50"/>
      <c r="IO3004" s="50"/>
      <c r="IP3004" s="50"/>
    </row>
    <row r="3005" s="83" customFormat="1" ht="15.75" customHeight="1" spans="1:250">
      <c r="A3005" s="89"/>
      <c r="C3005" s="87"/>
      <c r="F3005" s="88"/>
      <c r="IL3005" s="50"/>
      <c r="IM3005" s="50"/>
      <c r="IN3005" s="50"/>
      <c r="IO3005" s="50"/>
      <c r="IP3005" s="50"/>
    </row>
    <row r="3006" s="83" customFormat="1" ht="15.75" customHeight="1" spans="1:250">
      <c r="A3006" s="89"/>
      <c r="C3006" s="87"/>
      <c r="F3006" s="88"/>
      <c r="IL3006" s="50"/>
      <c r="IM3006" s="50"/>
      <c r="IN3006" s="50"/>
      <c r="IO3006" s="50"/>
      <c r="IP3006" s="50"/>
    </row>
    <row r="3007" s="83" customFormat="1" ht="15.75" customHeight="1" spans="1:250">
      <c r="A3007" s="89"/>
      <c r="C3007" s="87"/>
      <c r="F3007" s="88"/>
      <c r="IL3007" s="50"/>
      <c r="IM3007" s="50"/>
      <c r="IN3007" s="50"/>
      <c r="IO3007" s="50"/>
      <c r="IP3007" s="50"/>
    </row>
    <row r="3008" s="83" customFormat="1" ht="15.75" customHeight="1" spans="1:250">
      <c r="A3008" s="89"/>
      <c r="C3008" s="87"/>
      <c r="F3008" s="88"/>
      <c r="IL3008" s="50"/>
      <c r="IM3008" s="50"/>
      <c r="IN3008" s="50"/>
      <c r="IO3008" s="50"/>
      <c r="IP3008" s="50"/>
    </row>
    <row r="3009" s="83" customFormat="1" ht="15.75" customHeight="1" spans="1:250">
      <c r="A3009" s="89"/>
      <c r="C3009" s="87"/>
      <c r="F3009" s="88"/>
      <c r="IL3009" s="50"/>
      <c r="IM3009" s="50"/>
      <c r="IN3009" s="50"/>
      <c r="IO3009" s="50"/>
      <c r="IP3009" s="50"/>
    </row>
    <row r="3010" s="83" customFormat="1" ht="15.75" customHeight="1" spans="1:250">
      <c r="A3010" s="89"/>
      <c r="C3010" s="87"/>
      <c r="F3010" s="88"/>
      <c r="IL3010" s="50"/>
      <c r="IM3010" s="50"/>
      <c r="IN3010" s="50"/>
      <c r="IO3010" s="50"/>
      <c r="IP3010" s="50"/>
    </row>
    <row r="3011" s="83" customFormat="1" ht="15.75" customHeight="1" spans="1:250">
      <c r="A3011" s="89"/>
      <c r="C3011" s="87"/>
      <c r="F3011" s="88"/>
      <c r="IL3011" s="50"/>
      <c r="IM3011" s="50"/>
      <c r="IN3011" s="50"/>
      <c r="IO3011" s="50"/>
      <c r="IP3011" s="50"/>
    </row>
    <row r="3012" s="83" customFormat="1" ht="15.75" customHeight="1" spans="1:250">
      <c r="A3012" s="89"/>
      <c r="C3012" s="87"/>
      <c r="F3012" s="88"/>
      <c r="IL3012" s="50"/>
      <c r="IM3012" s="50"/>
      <c r="IN3012" s="50"/>
      <c r="IO3012" s="50"/>
      <c r="IP3012" s="50"/>
    </row>
    <row r="3013" s="83" customFormat="1" ht="15.75" customHeight="1" spans="1:250">
      <c r="A3013" s="89"/>
      <c r="C3013" s="87"/>
      <c r="F3013" s="88"/>
      <c r="IL3013" s="50"/>
      <c r="IM3013" s="50"/>
      <c r="IN3013" s="50"/>
      <c r="IO3013" s="50"/>
      <c r="IP3013" s="50"/>
    </row>
    <row r="3014" s="83" customFormat="1" ht="15.75" customHeight="1" spans="1:250">
      <c r="A3014" s="89"/>
      <c r="C3014" s="87"/>
      <c r="F3014" s="88"/>
      <c r="IL3014" s="50"/>
      <c r="IM3014" s="50"/>
      <c r="IN3014" s="50"/>
      <c r="IO3014" s="50"/>
      <c r="IP3014" s="50"/>
    </row>
    <row r="3015" s="83" customFormat="1" ht="15.75" customHeight="1" spans="1:250">
      <c r="A3015" s="89"/>
      <c r="C3015" s="87"/>
      <c r="F3015" s="88"/>
      <c r="IL3015" s="50"/>
      <c r="IM3015" s="50"/>
      <c r="IN3015" s="50"/>
      <c r="IO3015" s="50"/>
      <c r="IP3015" s="50"/>
    </row>
    <row r="3016" s="83" customFormat="1" ht="15.75" customHeight="1" spans="1:250">
      <c r="A3016" s="89"/>
      <c r="C3016" s="87"/>
      <c r="F3016" s="88"/>
      <c r="IL3016" s="50"/>
      <c r="IM3016" s="50"/>
      <c r="IN3016" s="50"/>
      <c r="IO3016" s="50"/>
      <c r="IP3016" s="50"/>
    </row>
    <row r="3017" s="83" customFormat="1" ht="15.75" customHeight="1" spans="1:250">
      <c r="A3017" s="89"/>
      <c r="C3017" s="87"/>
      <c r="F3017" s="88"/>
      <c r="IL3017" s="50"/>
      <c r="IM3017" s="50"/>
      <c r="IN3017" s="50"/>
      <c r="IO3017" s="50"/>
      <c r="IP3017" s="50"/>
    </row>
    <row r="3018" s="83" customFormat="1" ht="15.75" customHeight="1" spans="1:250">
      <c r="A3018" s="89"/>
      <c r="C3018" s="87"/>
      <c r="F3018" s="88"/>
      <c r="IL3018" s="50"/>
      <c r="IM3018" s="50"/>
      <c r="IN3018" s="50"/>
      <c r="IO3018" s="50"/>
      <c r="IP3018" s="50"/>
    </row>
    <row r="3019" s="83" customFormat="1" ht="15.75" customHeight="1" spans="1:250">
      <c r="A3019" s="89"/>
      <c r="C3019" s="87"/>
      <c r="F3019" s="88"/>
      <c r="IL3019" s="50"/>
      <c r="IM3019" s="50"/>
      <c r="IN3019" s="50"/>
      <c r="IO3019" s="50"/>
      <c r="IP3019" s="50"/>
    </row>
    <row r="3020" s="83" customFormat="1" ht="15.75" customHeight="1" spans="1:250">
      <c r="A3020" s="89"/>
      <c r="C3020" s="87"/>
      <c r="F3020" s="88"/>
      <c r="IL3020" s="50"/>
      <c r="IM3020" s="50"/>
      <c r="IN3020" s="50"/>
      <c r="IO3020" s="50"/>
      <c r="IP3020" s="50"/>
    </row>
    <row r="3021" s="83" customFormat="1" ht="15.75" customHeight="1" spans="1:250">
      <c r="A3021" s="89"/>
      <c r="C3021" s="87"/>
      <c r="F3021" s="88"/>
      <c r="IL3021" s="50"/>
      <c r="IM3021" s="50"/>
      <c r="IN3021" s="50"/>
      <c r="IO3021" s="50"/>
      <c r="IP3021" s="50"/>
    </row>
    <row r="3022" s="83" customFormat="1" ht="15.75" customHeight="1" spans="1:250">
      <c r="A3022" s="89"/>
      <c r="C3022" s="87"/>
      <c r="F3022" s="88"/>
      <c r="IL3022" s="50"/>
      <c r="IM3022" s="50"/>
      <c r="IN3022" s="50"/>
      <c r="IO3022" s="50"/>
      <c r="IP3022" s="50"/>
    </row>
    <row r="3023" s="83" customFormat="1" ht="15.75" customHeight="1" spans="1:250">
      <c r="A3023" s="89"/>
      <c r="C3023" s="87"/>
      <c r="F3023" s="88"/>
      <c r="IL3023" s="50"/>
      <c r="IM3023" s="50"/>
      <c r="IN3023" s="50"/>
      <c r="IO3023" s="50"/>
      <c r="IP3023" s="50"/>
    </row>
    <row r="3024" s="83" customFormat="1" ht="15.75" customHeight="1" spans="1:250">
      <c r="A3024" s="89"/>
      <c r="C3024" s="87"/>
      <c r="F3024" s="88"/>
      <c r="IL3024" s="50"/>
      <c r="IM3024" s="50"/>
      <c r="IN3024" s="50"/>
      <c r="IO3024" s="50"/>
      <c r="IP3024" s="50"/>
    </row>
    <row r="3025" s="83" customFormat="1" ht="15.75" customHeight="1" spans="1:250">
      <c r="A3025" s="89"/>
      <c r="C3025" s="87"/>
      <c r="F3025" s="88"/>
      <c r="IL3025" s="50"/>
      <c r="IM3025" s="50"/>
      <c r="IN3025" s="50"/>
      <c r="IO3025" s="50"/>
      <c r="IP3025" s="50"/>
    </row>
    <row r="3026" s="83" customFormat="1" ht="15.75" customHeight="1" spans="1:250">
      <c r="A3026" s="89"/>
      <c r="C3026" s="87"/>
      <c r="F3026" s="88"/>
      <c r="IL3026" s="50"/>
      <c r="IM3026" s="50"/>
      <c r="IN3026" s="50"/>
      <c r="IO3026" s="50"/>
      <c r="IP3026" s="50"/>
    </row>
    <row r="3027" s="83" customFormat="1" ht="15.75" customHeight="1" spans="1:250">
      <c r="A3027" s="89"/>
      <c r="C3027" s="87"/>
      <c r="F3027" s="88"/>
      <c r="IL3027" s="50"/>
      <c r="IM3027" s="50"/>
      <c r="IN3027" s="50"/>
      <c r="IO3027" s="50"/>
      <c r="IP3027" s="50"/>
    </row>
    <row r="3028" s="83" customFormat="1" ht="15.75" customHeight="1" spans="1:250">
      <c r="A3028" s="89"/>
      <c r="C3028" s="87"/>
      <c r="F3028" s="88"/>
      <c r="IL3028" s="50"/>
      <c r="IM3028" s="50"/>
      <c r="IN3028" s="50"/>
      <c r="IO3028" s="50"/>
      <c r="IP3028" s="50"/>
    </row>
    <row r="3029" s="83" customFormat="1" ht="15.75" customHeight="1" spans="1:250">
      <c r="A3029" s="89"/>
      <c r="C3029" s="87"/>
      <c r="F3029" s="88"/>
      <c r="IL3029" s="50"/>
      <c r="IM3029" s="50"/>
      <c r="IN3029" s="50"/>
      <c r="IO3029" s="50"/>
      <c r="IP3029" s="50"/>
    </row>
    <row r="3030" s="83" customFormat="1" ht="15.75" customHeight="1" spans="1:250">
      <c r="A3030" s="89"/>
      <c r="C3030" s="87"/>
      <c r="F3030" s="88"/>
      <c r="IL3030" s="50"/>
      <c r="IM3030" s="50"/>
      <c r="IN3030" s="50"/>
      <c r="IO3030" s="50"/>
      <c r="IP3030" s="50"/>
    </row>
    <row r="3031" s="83" customFormat="1" ht="15.75" customHeight="1" spans="1:250">
      <c r="A3031" s="89"/>
      <c r="C3031" s="87"/>
      <c r="F3031" s="88"/>
      <c r="IL3031" s="50"/>
      <c r="IM3031" s="50"/>
      <c r="IN3031" s="50"/>
      <c r="IO3031" s="50"/>
      <c r="IP3031" s="50"/>
    </row>
    <row r="3032" s="83" customFormat="1" ht="15.75" customHeight="1" spans="1:250">
      <c r="A3032" s="89"/>
      <c r="C3032" s="87"/>
      <c r="F3032" s="88"/>
      <c r="IL3032" s="50"/>
      <c r="IM3032" s="50"/>
      <c r="IN3032" s="50"/>
      <c r="IO3032" s="50"/>
      <c r="IP3032" s="50"/>
    </row>
    <row r="3033" s="83" customFormat="1" ht="15.75" customHeight="1" spans="1:250">
      <c r="A3033" s="89"/>
      <c r="C3033" s="87"/>
      <c r="F3033" s="88"/>
      <c r="IL3033" s="50"/>
      <c r="IM3033" s="50"/>
      <c r="IN3033" s="50"/>
      <c r="IO3033" s="50"/>
      <c r="IP3033" s="50"/>
    </row>
    <row r="3034" s="83" customFormat="1" ht="15.75" customHeight="1" spans="1:250">
      <c r="A3034" s="89"/>
      <c r="C3034" s="87"/>
      <c r="F3034" s="88"/>
      <c r="IL3034" s="50"/>
      <c r="IM3034" s="50"/>
      <c r="IN3034" s="50"/>
      <c r="IO3034" s="50"/>
      <c r="IP3034" s="50"/>
    </row>
    <row r="3035" s="83" customFormat="1" ht="15.75" customHeight="1" spans="1:250">
      <c r="A3035" s="89"/>
      <c r="C3035" s="87"/>
      <c r="F3035" s="88"/>
      <c r="IL3035" s="50"/>
      <c r="IM3035" s="50"/>
      <c r="IN3035" s="50"/>
      <c r="IO3035" s="50"/>
      <c r="IP3035" s="50"/>
    </row>
    <row r="3036" s="83" customFormat="1" ht="15.75" customHeight="1" spans="1:250">
      <c r="A3036" s="89"/>
      <c r="C3036" s="87"/>
      <c r="F3036" s="88"/>
      <c r="IL3036" s="50"/>
      <c r="IM3036" s="50"/>
      <c r="IN3036" s="50"/>
      <c r="IO3036" s="50"/>
      <c r="IP3036" s="50"/>
    </row>
    <row r="3037" s="83" customFormat="1" ht="15.75" customHeight="1" spans="1:250">
      <c r="A3037" s="89"/>
      <c r="C3037" s="87"/>
      <c r="F3037" s="88"/>
      <c r="IL3037" s="50"/>
      <c r="IM3037" s="50"/>
      <c r="IN3037" s="50"/>
      <c r="IO3037" s="50"/>
      <c r="IP3037" s="50"/>
    </row>
    <row r="3038" s="83" customFormat="1" ht="15.75" customHeight="1" spans="1:250">
      <c r="A3038" s="89"/>
      <c r="C3038" s="87"/>
      <c r="F3038" s="88"/>
      <c r="IL3038" s="50"/>
      <c r="IM3038" s="50"/>
      <c r="IN3038" s="50"/>
      <c r="IO3038" s="50"/>
      <c r="IP3038" s="50"/>
    </row>
    <row r="3039" s="83" customFormat="1" ht="15.75" customHeight="1" spans="1:250">
      <c r="A3039" s="89"/>
      <c r="C3039" s="87"/>
      <c r="F3039" s="88"/>
      <c r="IL3039" s="50"/>
      <c r="IM3039" s="50"/>
      <c r="IN3039" s="50"/>
      <c r="IO3039" s="50"/>
      <c r="IP3039" s="50"/>
    </row>
    <row r="3040" s="83" customFormat="1" ht="15.75" customHeight="1" spans="1:250">
      <c r="A3040" s="89"/>
      <c r="C3040" s="87"/>
      <c r="F3040" s="88"/>
      <c r="IL3040" s="50"/>
      <c r="IM3040" s="50"/>
      <c r="IN3040" s="50"/>
      <c r="IO3040" s="50"/>
      <c r="IP3040" s="50"/>
    </row>
    <row r="3041" s="83" customFormat="1" ht="15.75" customHeight="1" spans="1:250">
      <c r="A3041" s="89"/>
      <c r="C3041" s="87"/>
      <c r="F3041" s="88"/>
      <c r="IL3041" s="50"/>
      <c r="IM3041" s="50"/>
      <c r="IN3041" s="50"/>
      <c r="IO3041" s="50"/>
      <c r="IP3041" s="50"/>
    </row>
    <row r="3042" s="83" customFormat="1" ht="15.75" customHeight="1" spans="1:250">
      <c r="A3042" s="89"/>
      <c r="C3042" s="87"/>
      <c r="F3042" s="88"/>
      <c r="IL3042" s="50"/>
      <c r="IM3042" s="50"/>
      <c r="IN3042" s="50"/>
      <c r="IO3042" s="50"/>
      <c r="IP3042" s="50"/>
    </row>
    <row r="3043" s="83" customFormat="1" ht="15.75" customHeight="1" spans="1:250">
      <c r="A3043" s="89"/>
      <c r="C3043" s="87"/>
      <c r="F3043" s="88"/>
      <c r="IL3043" s="50"/>
      <c r="IM3043" s="50"/>
      <c r="IN3043" s="50"/>
      <c r="IO3043" s="50"/>
      <c r="IP3043" s="50"/>
    </row>
    <row r="3044" s="83" customFormat="1" ht="15.75" customHeight="1" spans="1:250">
      <c r="A3044" s="89"/>
      <c r="C3044" s="87"/>
      <c r="F3044" s="88"/>
      <c r="IL3044" s="50"/>
      <c r="IM3044" s="50"/>
      <c r="IN3044" s="50"/>
      <c r="IO3044" s="50"/>
      <c r="IP3044" s="50"/>
    </row>
    <row r="3045" s="83" customFormat="1" ht="15.75" customHeight="1" spans="1:250">
      <c r="A3045" s="89"/>
      <c r="C3045" s="87"/>
      <c r="F3045" s="88"/>
      <c r="IL3045" s="50"/>
      <c r="IM3045" s="50"/>
      <c r="IN3045" s="50"/>
      <c r="IO3045" s="50"/>
      <c r="IP3045" s="50"/>
    </row>
    <row r="3046" s="83" customFormat="1" ht="15.75" customHeight="1" spans="1:250">
      <c r="A3046" s="89"/>
      <c r="C3046" s="87"/>
      <c r="F3046" s="88"/>
      <c r="IL3046" s="50"/>
      <c r="IM3046" s="50"/>
      <c r="IN3046" s="50"/>
      <c r="IO3046" s="50"/>
      <c r="IP3046" s="50"/>
    </row>
    <row r="3047" s="83" customFormat="1" ht="15.75" customHeight="1" spans="1:250">
      <c r="A3047" s="89"/>
      <c r="C3047" s="87"/>
      <c r="F3047" s="88"/>
      <c r="IL3047" s="50"/>
      <c r="IM3047" s="50"/>
      <c r="IN3047" s="50"/>
      <c r="IO3047" s="50"/>
      <c r="IP3047" s="50"/>
    </row>
    <row r="3048" s="83" customFormat="1" ht="15.75" customHeight="1" spans="1:250">
      <c r="A3048" s="89"/>
      <c r="C3048" s="87"/>
      <c r="F3048" s="88"/>
      <c r="IL3048" s="50"/>
      <c r="IM3048" s="50"/>
      <c r="IN3048" s="50"/>
      <c r="IO3048" s="50"/>
      <c r="IP3048" s="50"/>
    </row>
    <row r="3049" s="83" customFormat="1" ht="15.75" customHeight="1" spans="1:250">
      <c r="A3049" s="89"/>
      <c r="C3049" s="87"/>
      <c r="F3049" s="88"/>
      <c r="IL3049" s="50"/>
      <c r="IM3049" s="50"/>
      <c r="IN3049" s="50"/>
      <c r="IO3049" s="50"/>
      <c r="IP3049" s="50"/>
    </row>
    <row r="3050" s="83" customFormat="1" ht="15.75" customHeight="1" spans="1:250">
      <c r="A3050" s="89"/>
      <c r="C3050" s="87"/>
      <c r="F3050" s="88"/>
      <c r="IL3050" s="50"/>
      <c r="IM3050" s="50"/>
      <c r="IN3050" s="50"/>
      <c r="IO3050" s="50"/>
      <c r="IP3050" s="50"/>
    </row>
    <row r="3051" s="83" customFormat="1" ht="15.75" customHeight="1" spans="1:250">
      <c r="A3051" s="89"/>
      <c r="C3051" s="87"/>
      <c r="F3051" s="88"/>
      <c r="IL3051" s="50"/>
      <c r="IM3051" s="50"/>
      <c r="IN3051" s="50"/>
      <c r="IO3051" s="50"/>
      <c r="IP3051" s="50"/>
    </row>
    <row r="3052" s="83" customFormat="1" ht="15.75" customHeight="1" spans="1:250">
      <c r="A3052" s="89"/>
      <c r="C3052" s="87"/>
      <c r="F3052" s="88"/>
      <c r="IL3052" s="50"/>
      <c r="IM3052" s="50"/>
      <c r="IN3052" s="50"/>
      <c r="IO3052" s="50"/>
      <c r="IP3052" s="50"/>
    </row>
    <row r="3053" s="83" customFormat="1" ht="15.75" customHeight="1" spans="1:250">
      <c r="A3053" s="89"/>
      <c r="C3053" s="87"/>
      <c r="F3053" s="88"/>
      <c r="IL3053" s="50"/>
      <c r="IM3053" s="50"/>
      <c r="IN3053" s="50"/>
      <c r="IO3053" s="50"/>
      <c r="IP3053" s="50"/>
    </row>
    <row r="3054" s="83" customFormat="1" ht="15.75" customHeight="1" spans="1:250">
      <c r="A3054" s="89"/>
      <c r="C3054" s="87"/>
      <c r="F3054" s="88"/>
      <c r="IL3054" s="50"/>
      <c r="IM3054" s="50"/>
      <c r="IN3054" s="50"/>
      <c r="IO3054" s="50"/>
      <c r="IP3054" s="50"/>
    </row>
    <row r="3055" s="83" customFormat="1" ht="15.75" customHeight="1" spans="1:250">
      <c r="A3055" s="89"/>
      <c r="C3055" s="87"/>
      <c r="F3055" s="88"/>
      <c r="IL3055" s="50"/>
      <c r="IM3055" s="50"/>
      <c r="IN3055" s="50"/>
      <c r="IO3055" s="50"/>
      <c r="IP3055" s="50"/>
    </row>
    <row r="3056" s="83" customFormat="1" ht="15.75" customHeight="1" spans="1:250">
      <c r="A3056" s="89"/>
      <c r="C3056" s="87"/>
      <c r="F3056" s="88"/>
      <c r="IL3056" s="50"/>
      <c r="IM3056" s="50"/>
      <c r="IN3056" s="50"/>
      <c r="IO3056" s="50"/>
      <c r="IP3056" s="50"/>
    </row>
    <row r="3057" s="83" customFormat="1" ht="15.75" customHeight="1" spans="1:250">
      <c r="A3057" s="89"/>
      <c r="C3057" s="87"/>
      <c r="F3057" s="88"/>
      <c r="IL3057" s="50"/>
      <c r="IM3057" s="50"/>
      <c r="IN3057" s="50"/>
      <c r="IO3057" s="50"/>
      <c r="IP3057" s="50"/>
    </row>
    <row r="3058" s="83" customFormat="1" ht="15.75" customHeight="1" spans="1:250">
      <c r="A3058" s="89"/>
      <c r="C3058" s="87"/>
      <c r="F3058" s="88"/>
      <c r="IL3058" s="50"/>
      <c r="IM3058" s="50"/>
      <c r="IN3058" s="50"/>
      <c r="IO3058" s="50"/>
      <c r="IP3058" s="50"/>
    </row>
    <row r="3059" s="83" customFormat="1" ht="15.75" customHeight="1" spans="1:250">
      <c r="A3059" s="89"/>
      <c r="C3059" s="87"/>
      <c r="F3059" s="88"/>
      <c r="IL3059" s="50"/>
      <c r="IM3059" s="50"/>
      <c r="IN3059" s="50"/>
      <c r="IO3059" s="50"/>
      <c r="IP3059" s="50"/>
    </row>
    <row r="3060" s="83" customFormat="1" ht="15.75" customHeight="1" spans="1:250">
      <c r="A3060" s="89"/>
      <c r="C3060" s="87"/>
      <c r="F3060" s="88"/>
      <c r="IL3060" s="50"/>
      <c r="IM3060" s="50"/>
      <c r="IN3060" s="50"/>
      <c r="IO3060" s="50"/>
      <c r="IP3060" s="50"/>
    </row>
    <row r="3061" s="83" customFormat="1" ht="15.75" customHeight="1" spans="1:250">
      <c r="A3061" s="89"/>
      <c r="C3061" s="87"/>
      <c r="F3061" s="88"/>
      <c r="IL3061" s="50"/>
      <c r="IM3061" s="50"/>
      <c r="IN3061" s="50"/>
      <c r="IO3061" s="50"/>
      <c r="IP3061" s="50"/>
    </row>
    <row r="3062" s="83" customFormat="1" ht="15.75" customHeight="1" spans="1:250">
      <c r="A3062" s="89"/>
      <c r="C3062" s="87"/>
      <c r="F3062" s="88"/>
      <c r="IL3062" s="50"/>
      <c r="IM3062" s="50"/>
      <c r="IN3062" s="50"/>
      <c r="IO3062" s="50"/>
      <c r="IP3062" s="50"/>
    </row>
    <row r="3063" s="83" customFormat="1" ht="15.75" customHeight="1" spans="1:250">
      <c r="A3063" s="89"/>
      <c r="C3063" s="87"/>
      <c r="F3063" s="88"/>
      <c r="IL3063" s="50"/>
      <c r="IM3063" s="50"/>
      <c r="IN3063" s="50"/>
      <c r="IO3063" s="50"/>
      <c r="IP3063" s="50"/>
    </row>
    <row r="3064" s="83" customFormat="1" ht="15.75" customHeight="1" spans="1:250">
      <c r="A3064" s="89"/>
      <c r="C3064" s="87"/>
      <c r="F3064" s="88"/>
      <c r="IL3064" s="50"/>
      <c r="IM3064" s="50"/>
      <c r="IN3064" s="50"/>
      <c r="IO3064" s="50"/>
      <c r="IP3064" s="50"/>
    </row>
    <row r="3065" s="83" customFormat="1" ht="15.75" customHeight="1" spans="1:250">
      <c r="A3065" s="89"/>
      <c r="C3065" s="87"/>
      <c r="F3065" s="88"/>
      <c r="IL3065" s="50"/>
      <c r="IM3065" s="50"/>
      <c r="IN3065" s="50"/>
      <c r="IO3065" s="50"/>
      <c r="IP3065" s="50"/>
    </row>
    <row r="3066" s="83" customFormat="1" ht="15.75" customHeight="1" spans="1:250">
      <c r="A3066" s="89"/>
      <c r="C3066" s="87"/>
      <c r="F3066" s="88"/>
      <c r="IL3066" s="50"/>
      <c r="IM3066" s="50"/>
      <c r="IN3066" s="50"/>
      <c r="IO3066" s="50"/>
      <c r="IP3066" s="50"/>
    </row>
    <row r="3067" s="83" customFormat="1" ht="15.75" customHeight="1" spans="1:250">
      <c r="A3067" s="89"/>
      <c r="C3067" s="87"/>
      <c r="F3067" s="88"/>
      <c r="IL3067" s="50"/>
      <c r="IM3067" s="50"/>
      <c r="IN3067" s="50"/>
      <c r="IO3067" s="50"/>
      <c r="IP3067" s="50"/>
    </row>
    <row r="3068" s="83" customFormat="1" ht="15.75" customHeight="1" spans="1:250">
      <c r="A3068" s="89"/>
      <c r="C3068" s="87"/>
      <c r="F3068" s="88"/>
      <c r="IL3068" s="50"/>
      <c r="IM3068" s="50"/>
      <c r="IN3068" s="50"/>
      <c r="IO3068" s="50"/>
      <c r="IP3068" s="50"/>
    </row>
    <row r="3069" s="83" customFormat="1" ht="15.75" customHeight="1" spans="1:250">
      <c r="A3069" s="89"/>
      <c r="C3069" s="87"/>
      <c r="F3069" s="88"/>
      <c r="IL3069" s="50"/>
      <c r="IM3069" s="50"/>
      <c r="IN3069" s="50"/>
      <c r="IO3069" s="50"/>
      <c r="IP3069" s="50"/>
    </row>
    <row r="3070" s="83" customFormat="1" ht="15.75" customHeight="1" spans="1:250">
      <c r="A3070" s="89"/>
      <c r="C3070" s="87"/>
      <c r="F3070" s="88"/>
      <c r="IL3070" s="50"/>
      <c r="IM3070" s="50"/>
      <c r="IN3070" s="50"/>
      <c r="IO3070" s="50"/>
      <c r="IP3070" s="50"/>
    </row>
    <row r="3071" s="83" customFormat="1" ht="15.75" customHeight="1" spans="1:250">
      <c r="A3071" s="89"/>
      <c r="C3071" s="87"/>
      <c r="F3071" s="88"/>
      <c r="IL3071" s="50"/>
      <c r="IM3071" s="50"/>
      <c r="IN3071" s="50"/>
      <c r="IO3071" s="50"/>
      <c r="IP3071" s="50"/>
    </row>
    <row r="3072" s="83" customFormat="1" ht="15.75" customHeight="1" spans="1:250">
      <c r="A3072" s="89"/>
      <c r="C3072" s="87"/>
      <c r="F3072" s="88"/>
      <c r="IL3072" s="50"/>
      <c r="IM3072" s="50"/>
      <c r="IN3072" s="50"/>
      <c r="IO3072" s="50"/>
      <c r="IP3072" s="50"/>
    </row>
    <row r="3073" s="83" customFormat="1" ht="15.75" customHeight="1" spans="1:250">
      <c r="A3073" s="89"/>
      <c r="C3073" s="87"/>
      <c r="F3073" s="88"/>
      <c r="IL3073" s="50"/>
      <c r="IM3073" s="50"/>
      <c r="IN3073" s="50"/>
      <c r="IO3073" s="50"/>
      <c r="IP3073" s="50"/>
    </row>
    <row r="3074" s="83" customFormat="1" ht="15.75" customHeight="1" spans="1:250">
      <c r="A3074" s="89"/>
      <c r="C3074" s="87"/>
      <c r="F3074" s="88"/>
      <c r="IL3074" s="50"/>
      <c r="IM3074" s="50"/>
      <c r="IN3074" s="50"/>
      <c r="IO3074" s="50"/>
      <c r="IP3074" s="50"/>
    </row>
    <row r="3075" s="83" customFormat="1" ht="15.75" customHeight="1" spans="1:250">
      <c r="A3075" s="89"/>
      <c r="C3075" s="87"/>
      <c r="F3075" s="88"/>
      <c r="IL3075" s="50"/>
      <c r="IM3075" s="50"/>
      <c r="IN3075" s="50"/>
      <c r="IO3075" s="50"/>
      <c r="IP3075" s="50"/>
    </row>
    <row r="3076" s="83" customFormat="1" ht="15.75" customHeight="1" spans="1:250">
      <c r="A3076" s="89"/>
      <c r="C3076" s="87"/>
      <c r="F3076" s="88"/>
      <c r="IL3076" s="50"/>
      <c r="IM3076" s="50"/>
      <c r="IN3076" s="50"/>
      <c r="IO3076" s="50"/>
      <c r="IP3076" s="50"/>
    </row>
    <row r="3077" s="83" customFormat="1" ht="15.75" customHeight="1" spans="1:250">
      <c r="A3077" s="89"/>
      <c r="C3077" s="87"/>
      <c r="F3077" s="88"/>
      <c r="IL3077" s="50"/>
      <c r="IM3077" s="50"/>
      <c r="IN3077" s="50"/>
      <c r="IO3077" s="50"/>
      <c r="IP3077" s="50"/>
    </row>
    <row r="3078" s="83" customFormat="1" ht="15.75" customHeight="1" spans="1:250">
      <c r="A3078" s="89"/>
      <c r="C3078" s="87"/>
      <c r="F3078" s="88"/>
      <c r="IL3078" s="50"/>
      <c r="IM3078" s="50"/>
      <c r="IN3078" s="50"/>
      <c r="IO3078" s="50"/>
      <c r="IP3078" s="50"/>
    </row>
    <row r="3079" s="83" customFormat="1" ht="15.75" customHeight="1" spans="1:250">
      <c r="A3079" s="89"/>
      <c r="C3079" s="87"/>
      <c r="F3079" s="88"/>
      <c r="IL3079" s="50"/>
      <c r="IM3079" s="50"/>
      <c r="IN3079" s="50"/>
      <c r="IO3079" s="50"/>
      <c r="IP3079" s="50"/>
    </row>
    <row r="3080" s="83" customFormat="1" ht="15.75" customHeight="1" spans="1:250">
      <c r="A3080" s="89"/>
      <c r="C3080" s="87"/>
      <c r="F3080" s="88"/>
      <c r="IL3080" s="50"/>
      <c r="IM3080" s="50"/>
      <c r="IN3080" s="50"/>
      <c r="IO3080" s="50"/>
      <c r="IP3080" s="50"/>
    </row>
    <row r="3081" s="83" customFormat="1" ht="15.75" customHeight="1" spans="1:250">
      <c r="A3081" s="89"/>
      <c r="C3081" s="87"/>
      <c r="F3081" s="88"/>
      <c r="IL3081" s="50"/>
      <c r="IM3081" s="50"/>
      <c r="IN3081" s="50"/>
      <c r="IO3081" s="50"/>
      <c r="IP3081" s="50"/>
    </row>
    <row r="3082" s="83" customFormat="1" ht="15.75" customHeight="1" spans="1:250">
      <c r="A3082" s="89"/>
      <c r="C3082" s="87"/>
      <c r="F3082" s="88"/>
      <c r="IL3082" s="50"/>
      <c r="IM3082" s="50"/>
      <c r="IN3082" s="50"/>
      <c r="IO3082" s="50"/>
      <c r="IP3082" s="50"/>
    </row>
    <row r="3083" s="83" customFormat="1" ht="15.75" customHeight="1" spans="1:250">
      <c r="A3083" s="89"/>
      <c r="C3083" s="87"/>
      <c r="F3083" s="88"/>
      <c r="IL3083" s="50"/>
      <c r="IM3083" s="50"/>
      <c r="IN3083" s="50"/>
      <c r="IO3083" s="50"/>
      <c r="IP3083" s="50"/>
    </row>
    <row r="3084" s="83" customFormat="1" ht="15.75" customHeight="1" spans="1:250">
      <c r="A3084" s="89"/>
      <c r="C3084" s="87"/>
      <c r="F3084" s="88"/>
      <c r="IL3084" s="50"/>
      <c r="IM3084" s="50"/>
      <c r="IN3084" s="50"/>
      <c r="IO3084" s="50"/>
      <c r="IP3084" s="50"/>
    </row>
    <row r="3085" s="83" customFormat="1" ht="15.75" customHeight="1" spans="1:250">
      <c r="A3085" s="89"/>
      <c r="C3085" s="87"/>
      <c r="F3085" s="88"/>
      <c r="IL3085" s="50"/>
      <c r="IM3085" s="50"/>
      <c r="IN3085" s="50"/>
      <c r="IO3085" s="50"/>
      <c r="IP3085" s="50"/>
    </row>
    <row r="3086" s="83" customFormat="1" ht="15.75" customHeight="1" spans="1:250">
      <c r="A3086" s="89"/>
      <c r="C3086" s="87"/>
      <c r="F3086" s="88"/>
      <c r="IL3086" s="50"/>
      <c r="IM3086" s="50"/>
      <c r="IN3086" s="50"/>
      <c r="IO3086" s="50"/>
      <c r="IP3086" s="50"/>
    </row>
    <row r="3087" s="83" customFormat="1" ht="15.75" customHeight="1" spans="1:250">
      <c r="A3087" s="89"/>
      <c r="C3087" s="87"/>
      <c r="F3087" s="88"/>
      <c r="IL3087" s="50"/>
      <c r="IM3087" s="50"/>
      <c r="IN3087" s="50"/>
      <c r="IO3087" s="50"/>
      <c r="IP3087" s="50"/>
    </row>
    <row r="3088" s="83" customFormat="1" ht="15.75" customHeight="1" spans="1:250">
      <c r="A3088" s="89"/>
      <c r="C3088" s="87"/>
      <c r="F3088" s="88"/>
      <c r="IL3088" s="50"/>
      <c r="IM3088" s="50"/>
      <c r="IN3088" s="50"/>
      <c r="IO3088" s="50"/>
      <c r="IP3088" s="50"/>
    </row>
    <row r="3089" s="83" customFormat="1" ht="15.75" customHeight="1" spans="1:250">
      <c r="A3089" s="89"/>
      <c r="C3089" s="87"/>
      <c r="F3089" s="88"/>
      <c r="IL3089" s="50"/>
      <c r="IM3089" s="50"/>
      <c r="IN3089" s="50"/>
      <c r="IO3089" s="50"/>
      <c r="IP3089" s="50"/>
    </row>
    <row r="3090" s="83" customFormat="1" ht="15.75" customHeight="1" spans="1:250">
      <c r="A3090" s="89"/>
      <c r="C3090" s="87"/>
      <c r="F3090" s="88"/>
      <c r="IL3090" s="50"/>
      <c r="IM3090" s="50"/>
      <c r="IN3090" s="50"/>
      <c r="IO3090" s="50"/>
      <c r="IP3090" s="50"/>
    </row>
    <row r="3091" s="83" customFormat="1" ht="15.75" customHeight="1" spans="1:250">
      <c r="A3091" s="89"/>
      <c r="C3091" s="87"/>
      <c r="F3091" s="88"/>
      <c r="IL3091" s="50"/>
      <c r="IM3091" s="50"/>
      <c r="IN3091" s="50"/>
      <c r="IO3091" s="50"/>
      <c r="IP3091" s="50"/>
    </row>
    <row r="3092" s="83" customFormat="1" ht="15.75" customHeight="1" spans="1:250">
      <c r="A3092" s="89"/>
      <c r="C3092" s="87"/>
      <c r="F3092" s="88"/>
      <c r="IL3092" s="50"/>
      <c r="IM3092" s="50"/>
      <c r="IN3092" s="50"/>
      <c r="IO3092" s="50"/>
      <c r="IP3092" s="50"/>
    </row>
    <row r="3093" s="83" customFormat="1" ht="15.75" customHeight="1" spans="1:250">
      <c r="A3093" s="89"/>
      <c r="C3093" s="87"/>
      <c r="F3093" s="88"/>
      <c r="IL3093" s="50"/>
      <c r="IM3093" s="50"/>
      <c r="IN3093" s="50"/>
      <c r="IO3093" s="50"/>
      <c r="IP3093" s="50"/>
    </row>
    <row r="3094" s="83" customFormat="1" ht="15.75" customHeight="1" spans="1:250">
      <c r="A3094" s="89"/>
      <c r="C3094" s="87"/>
      <c r="F3094" s="88"/>
      <c r="IL3094" s="50"/>
      <c r="IM3094" s="50"/>
      <c r="IN3094" s="50"/>
      <c r="IO3094" s="50"/>
      <c r="IP3094" s="50"/>
    </row>
    <row r="3095" s="83" customFormat="1" ht="15.75" customHeight="1" spans="1:250">
      <c r="A3095" s="89"/>
      <c r="C3095" s="87"/>
      <c r="F3095" s="88"/>
      <c r="IL3095" s="50"/>
      <c r="IM3095" s="50"/>
      <c r="IN3095" s="50"/>
      <c r="IO3095" s="50"/>
      <c r="IP3095" s="50"/>
    </row>
    <row r="3096" s="83" customFormat="1" ht="15.75" customHeight="1" spans="1:250">
      <c r="A3096" s="89"/>
      <c r="C3096" s="87"/>
      <c r="F3096" s="88"/>
      <c r="IL3096" s="50"/>
      <c r="IM3096" s="50"/>
      <c r="IN3096" s="50"/>
      <c r="IO3096" s="50"/>
      <c r="IP3096" s="50"/>
    </row>
    <row r="3097" s="83" customFormat="1" ht="15.75" customHeight="1" spans="1:250">
      <c r="A3097" s="89"/>
      <c r="C3097" s="87"/>
      <c r="F3097" s="88"/>
      <c r="IL3097" s="50"/>
      <c r="IM3097" s="50"/>
      <c r="IN3097" s="50"/>
      <c r="IO3097" s="50"/>
      <c r="IP3097" s="50"/>
    </row>
    <row r="3098" s="83" customFormat="1" ht="15.75" customHeight="1" spans="1:250">
      <c r="A3098" s="89"/>
      <c r="C3098" s="87"/>
      <c r="F3098" s="88"/>
      <c r="IL3098" s="50"/>
      <c r="IM3098" s="50"/>
      <c r="IN3098" s="50"/>
      <c r="IO3098" s="50"/>
      <c r="IP3098" s="50"/>
    </row>
    <row r="3099" s="83" customFormat="1" ht="15.75" customHeight="1" spans="1:250">
      <c r="A3099" s="89"/>
      <c r="C3099" s="87"/>
      <c r="F3099" s="88"/>
      <c r="IL3099" s="50"/>
      <c r="IM3099" s="50"/>
      <c r="IN3099" s="50"/>
      <c r="IO3099" s="50"/>
      <c r="IP3099" s="50"/>
    </row>
    <row r="3100" s="83" customFormat="1" ht="15.75" customHeight="1" spans="1:250">
      <c r="A3100" s="89"/>
      <c r="C3100" s="87"/>
      <c r="F3100" s="88"/>
      <c r="IL3100" s="50"/>
      <c r="IM3100" s="50"/>
      <c r="IN3100" s="50"/>
      <c r="IO3100" s="50"/>
      <c r="IP3100" s="50"/>
    </row>
    <row r="3101" s="83" customFormat="1" ht="15.75" customHeight="1" spans="1:250">
      <c r="A3101" s="89"/>
      <c r="C3101" s="87"/>
      <c r="F3101" s="88"/>
      <c r="IL3101" s="50"/>
      <c r="IM3101" s="50"/>
      <c r="IN3101" s="50"/>
      <c r="IO3101" s="50"/>
      <c r="IP3101" s="50"/>
    </row>
    <row r="3102" s="83" customFormat="1" ht="15.75" customHeight="1" spans="1:250">
      <c r="A3102" s="89"/>
      <c r="C3102" s="87"/>
      <c r="F3102" s="88"/>
      <c r="IL3102" s="50"/>
      <c r="IM3102" s="50"/>
      <c r="IN3102" s="50"/>
      <c r="IO3102" s="50"/>
      <c r="IP3102" s="50"/>
    </row>
    <row r="3103" s="83" customFormat="1" ht="15.75" customHeight="1" spans="1:250">
      <c r="A3103" s="89"/>
      <c r="C3103" s="87"/>
      <c r="F3103" s="88"/>
      <c r="IL3103" s="50"/>
      <c r="IM3103" s="50"/>
      <c r="IN3103" s="50"/>
      <c r="IO3103" s="50"/>
      <c r="IP3103" s="50"/>
    </row>
    <row r="3104" s="83" customFormat="1" ht="15.75" customHeight="1" spans="1:250">
      <c r="A3104" s="89"/>
      <c r="C3104" s="87"/>
      <c r="F3104" s="88"/>
      <c r="IL3104" s="50"/>
      <c r="IM3104" s="50"/>
      <c r="IN3104" s="50"/>
      <c r="IO3104" s="50"/>
      <c r="IP3104" s="50"/>
    </row>
    <row r="3105" s="83" customFormat="1" ht="15.75" customHeight="1" spans="1:250">
      <c r="A3105" s="89"/>
      <c r="C3105" s="87"/>
      <c r="F3105" s="88"/>
      <c r="IL3105" s="50"/>
      <c r="IM3105" s="50"/>
      <c r="IN3105" s="50"/>
      <c r="IO3105" s="50"/>
      <c r="IP3105" s="50"/>
    </row>
    <row r="3106" s="83" customFormat="1" ht="15.75" customHeight="1" spans="1:250">
      <c r="A3106" s="89"/>
      <c r="C3106" s="87"/>
      <c r="F3106" s="88"/>
      <c r="IL3106" s="50"/>
      <c r="IM3106" s="50"/>
      <c r="IN3106" s="50"/>
      <c r="IO3106" s="50"/>
      <c r="IP3106" s="50"/>
    </row>
    <row r="3107" s="83" customFormat="1" ht="15.75" customHeight="1" spans="1:250">
      <c r="A3107" s="89"/>
      <c r="C3107" s="87"/>
      <c r="F3107" s="88"/>
      <c r="IL3107" s="50"/>
      <c r="IM3107" s="50"/>
      <c r="IN3107" s="50"/>
      <c r="IO3107" s="50"/>
      <c r="IP3107" s="50"/>
    </row>
    <row r="3108" s="83" customFormat="1" ht="15.75" customHeight="1" spans="1:250">
      <c r="A3108" s="89"/>
      <c r="C3108" s="87"/>
      <c r="F3108" s="88"/>
      <c r="IL3108" s="50"/>
      <c r="IM3108" s="50"/>
      <c r="IN3108" s="50"/>
      <c r="IO3108" s="50"/>
      <c r="IP3108" s="50"/>
    </row>
    <row r="3109" s="83" customFormat="1" ht="15.75" customHeight="1" spans="1:250">
      <c r="A3109" s="89"/>
      <c r="C3109" s="87"/>
      <c r="F3109" s="88"/>
      <c r="IL3109" s="50"/>
      <c r="IM3109" s="50"/>
      <c r="IN3109" s="50"/>
      <c r="IO3109" s="50"/>
      <c r="IP3109" s="50"/>
    </row>
    <row r="3110" s="83" customFormat="1" ht="15.75" customHeight="1" spans="1:250">
      <c r="A3110" s="89"/>
      <c r="C3110" s="87"/>
      <c r="F3110" s="88"/>
      <c r="IL3110" s="50"/>
      <c r="IM3110" s="50"/>
      <c r="IN3110" s="50"/>
      <c r="IO3110" s="50"/>
      <c r="IP3110" s="50"/>
    </row>
    <row r="3111" s="83" customFormat="1" ht="15.75" customHeight="1" spans="1:250">
      <c r="A3111" s="89"/>
      <c r="C3111" s="87"/>
      <c r="F3111" s="88"/>
      <c r="IL3111" s="50"/>
      <c r="IM3111" s="50"/>
      <c r="IN3111" s="50"/>
      <c r="IO3111" s="50"/>
      <c r="IP3111" s="50"/>
    </row>
    <row r="3112" s="83" customFormat="1" ht="15.75" customHeight="1" spans="1:250">
      <c r="A3112" s="89"/>
      <c r="C3112" s="87"/>
      <c r="F3112" s="88"/>
      <c r="IL3112" s="50"/>
      <c r="IM3112" s="50"/>
      <c r="IN3112" s="50"/>
      <c r="IO3112" s="50"/>
      <c r="IP3112" s="50"/>
    </row>
    <row r="3113" s="83" customFormat="1" ht="15.75" customHeight="1" spans="1:250">
      <c r="A3113" s="89"/>
      <c r="C3113" s="87"/>
      <c r="F3113" s="88"/>
      <c r="IL3113" s="50"/>
      <c r="IM3113" s="50"/>
      <c r="IN3113" s="50"/>
      <c r="IO3113" s="50"/>
      <c r="IP3113" s="50"/>
    </row>
    <row r="3114" s="83" customFormat="1" ht="15.75" customHeight="1" spans="1:250">
      <c r="A3114" s="89"/>
      <c r="C3114" s="87"/>
      <c r="F3114" s="88"/>
      <c r="IL3114" s="50"/>
      <c r="IM3114" s="50"/>
      <c r="IN3114" s="50"/>
      <c r="IO3114" s="50"/>
      <c r="IP3114" s="50"/>
    </row>
    <row r="3115" s="83" customFormat="1" ht="15.75" customHeight="1" spans="1:250">
      <c r="A3115" s="89"/>
      <c r="C3115" s="87"/>
      <c r="F3115" s="88"/>
      <c r="IL3115" s="50"/>
      <c r="IM3115" s="50"/>
      <c r="IN3115" s="50"/>
      <c r="IO3115" s="50"/>
      <c r="IP3115" s="50"/>
    </row>
    <row r="3116" s="83" customFormat="1" ht="15.75" customHeight="1" spans="1:250">
      <c r="A3116" s="89"/>
      <c r="C3116" s="87"/>
      <c r="F3116" s="88"/>
      <c r="IL3116" s="50"/>
      <c r="IM3116" s="50"/>
      <c r="IN3116" s="50"/>
      <c r="IO3116" s="50"/>
      <c r="IP3116" s="50"/>
    </row>
    <row r="3117" s="83" customFormat="1" ht="15.75" customHeight="1" spans="1:250">
      <c r="A3117" s="89"/>
      <c r="C3117" s="87"/>
      <c r="F3117" s="88"/>
      <c r="IL3117" s="50"/>
      <c r="IM3117" s="50"/>
      <c r="IN3117" s="50"/>
      <c r="IO3117" s="50"/>
      <c r="IP3117" s="50"/>
    </row>
    <row r="3118" s="83" customFormat="1" ht="15.75" customHeight="1" spans="1:250">
      <c r="A3118" s="89"/>
      <c r="C3118" s="87"/>
      <c r="F3118" s="88"/>
      <c r="IL3118" s="50"/>
      <c r="IM3118" s="50"/>
      <c r="IN3118" s="50"/>
      <c r="IO3118" s="50"/>
      <c r="IP3118" s="50"/>
    </row>
    <row r="3119" s="83" customFormat="1" ht="15.75" customHeight="1" spans="1:250">
      <c r="A3119" s="89"/>
      <c r="C3119" s="87"/>
      <c r="F3119" s="88"/>
      <c r="IL3119" s="50"/>
      <c r="IM3119" s="50"/>
      <c r="IN3119" s="50"/>
      <c r="IO3119" s="50"/>
      <c r="IP3119" s="50"/>
    </row>
    <row r="3120" s="83" customFormat="1" ht="15.75" customHeight="1" spans="1:250">
      <c r="A3120" s="89"/>
      <c r="C3120" s="87"/>
      <c r="F3120" s="88"/>
      <c r="IL3120" s="50"/>
      <c r="IM3120" s="50"/>
      <c r="IN3120" s="50"/>
      <c r="IO3120" s="50"/>
      <c r="IP3120" s="50"/>
    </row>
    <row r="3121" s="83" customFormat="1" ht="15.75" customHeight="1" spans="1:250">
      <c r="A3121" s="89"/>
      <c r="C3121" s="87"/>
      <c r="F3121" s="88"/>
      <c r="IL3121" s="50"/>
      <c r="IM3121" s="50"/>
      <c r="IN3121" s="50"/>
      <c r="IO3121" s="50"/>
      <c r="IP3121" s="50"/>
    </row>
    <row r="3122" s="83" customFormat="1" ht="15.75" customHeight="1" spans="1:250">
      <c r="A3122" s="89"/>
      <c r="C3122" s="87"/>
      <c r="F3122" s="88"/>
      <c r="IL3122" s="50"/>
      <c r="IM3122" s="50"/>
      <c r="IN3122" s="50"/>
      <c r="IO3122" s="50"/>
      <c r="IP3122" s="50"/>
    </row>
    <row r="3123" s="83" customFormat="1" ht="15.75" customHeight="1" spans="1:250">
      <c r="A3123" s="89"/>
      <c r="C3123" s="87"/>
      <c r="F3123" s="88"/>
      <c r="IL3123" s="50"/>
      <c r="IM3123" s="50"/>
      <c r="IN3123" s="50"/>
      <c r="IO3123" s="50"/>
      <c r="IP3123" s="50"/>
    </row>
    <row r="3124" s="83" customFormat="1" ht="15.75" customHeight="1" spans="1:250">
      <c r="A3124" s="89"/>
      <c r="C3124" s="87"/>
      <c r="F3124" s="88"/>
      <c r="IL3124" s="50"/>
      <c r="IM3124" s="50"/>
      <c r="IN3124" s="50"/>
      <c r="IO3124" s="50"/>
      <c r="IP3124" s="50"/>
    </row>
    <row r="3125" s="83" customFormat="1" ht="15.75" customHeight="1" spans="1:250">
      <c r="A3125" s="89"/>
      <c r="C3125" s="87"/>
      <c r="F3125" s="88"/>
      <c r="IL3125" s="50"/>
      <c r="IM3125" s="50"/>
      <c r="IN3125" s="50"/>
      <c r="IO3125" s="50"/>
      <c r="IP3125" s="50"/>
    </row>
    <row r="3126" s="83" customFormat="1" ht="15.75" customHeight="1" spans="1:250">
      <c r="A3126" s="89"/>
      <c r="C3126" s="87"/>
      <c r="F3126" s="88"/>
      <c r="IL3126" s="50"/>
      <c r="IM3126" s="50"/>
      <c r="IN3126" s="50"/>
      <c r="IO3126" s="50"/>
      <c r="IP3126" s="50"/>
    </row>
    <row r="3127" s="83" customFormat="1" ht="15.75" customHeight="1" spans="1:250">
      <c r="A3127" s="89"/>
      <c r="C3127" s="87"/>
      <c r="F3127" s="88"/>
      <c r="IL3127" s="50"/>
      <c r="IM3127" s="50"/>
      <c r="IN3127" s="50"/>
      <c r="IO3127" s="50"/>
      <c r="IP3127" s="50"/>
    </row>
    <row r="3128" s="83" customFormat="1" ht="15.75" customHeight="1" spans="1:250">
      <c r="A3128" s="89"/>
      <c r="C3128" s="87"/>
      <c r="F3128" s="88"/>
      <c r="IL3128" s="50"/>
      <c r="IM3128" s="50"/>
      <c r="IN3128" s="50"/>
      <c r="IO3128" s="50"/>
      <c r="IP3128" s="50"/>
    </row>
    <row r="3129" s="83" customFormat="1" ht="15.75" customHeight="1" spans="1:250">
      <c r="A3129" s="89"/>
      <c r="C3129" s="87"/>
      <c r="F3129" s="88"/>
      <c r="IL3129" s="50"/>
      <c r="IM3129" s="50"/>
      <c r="IN3129" s="50"/>
      <c r="IO3129" s="50"/>
      <c r="IP3129" s="50"/>
    </row>
    <row r="3130" s="83" customFormat="1" ht="15.75" customHeight="1" spans="1:250">
      <c r="A3130" s="89"/>
      <c r="C3130" s="87"/>
      <c r="F3130" s="88"/>
      <c r="IL3130" s="50"/>
      <c r="IM3130" s="50"/>
      <c r="IN3130" s="50"/>
      <c r="IO3130" s="50"/>
      <c r="IP3130" s="50"/>
    </row>
    <row r="3131" s="83" customFormat="1" ht="15.75" customHeight="1" spans="1:250">
      <c r="A3131" s="89"/>
      <c r="C3131" s="87"/>
      <c r="F3131" s="88"/>
      <c r="IL3131" s="50"/>
      <c r="IM3131" s="50"/>
      <c r="IN3131" s="50"/>
      <c r="IO3131" s="50"/>
      <c r="IP3131" s="50"/>
    </row>
    <row r="3132" s="83" customFormat="1" ht="15.75" customHeight="1" spans="1:250">
      <c r="A3132" s="89"/>
      <c r="C3132" s="87"/>
      <c r="F3132" s="88"/>
      <c r="IL3132" s="50"/>
      <c r="IM3132" s="50"/>
      <c r="IN3132" s="50"/>
      <c r="IO3132" s="50"/>
      <c r="IP3132" s="50"/>
    </row>
    <row r="3133" s="83" customFormat="1" ht="15.75" customHeight="1" spans="1:250">
      <c r="A3133" s="89"/>
      <c r="C3133" s="87"/>
      <c r="F3133" s="88"/>
      <c r="IL3133" s="50"/>
      <c r="IM3133" s="50"/>
      <c r="IN3133" s="50"/>
      <c r="IO3133" s="50"/>
      <c r="IP3133" s="50"/>
    </row>
    <row r="3134" s="83" customFormat="1" ht="15.75" customHeight="1" spans="1:250">
      <c r="A3134" s="89"/>
      <c r="C3134" s="87"/>
      <c r="F3134" s="88"/>
      <c r="IL3134" s="50"/>
      <c r="IM3134" s="50"/>
      <c r="IN3134" s="50"/>
      <c r="IO3134" s="50"/>
      <c r="IP3134" s="50"/>
    </row>
    <row r="3135" s="83" customFormat="1" ht="15.75" customHeight="1" spans="1:250">
      <c r="A3135" s="89"/>
      <c r="C3135" s="87"/>
      <c r="F3135" s="88"/>
      <c r="IL3135" s="50"/>
      <c r="IM3135" s="50"/>
      <c r="IN3135" s="50"/>
      <c r="IO3135" s="50"/>
      <c r="IP3135" s="50"/>
    </row>
    <row r="3136" s="83" customFormat="1" ht="15.75" customHeight="1" spans="1:250">
      <c r="A3136" s="89"/>
      <c r="C3136" s="87"/>
      <c r="F3136" s="88"/>
      <c r="IL3136" s="50"/>
      <c r="IM3136" s="50"/>
      <c r="IN3136" s="50"/>
      <c r="IO3136" s="50"/>
      <c r="IP3136" s="50"/>
    </row>
    <row r="3137" s="83" customFormat="1" ht="15.75" customHeight="1" spans="1:250">
      <c r="A3137" s="89"/>
      <c r="C3137" s="87"/>
      <c r="F3137" s="88"/>
      <c r="IL3137" s="50"/>
      <c r="IM3137" s="50"/>
      <c r="IN3137" s="50"/>
      <c r="IO3137" s="50"/>
      <c r="IP3137" s="50"/>
    </row>
    <row r="3138" s="83" customFormat="1" ht="15.75" customHeight="1" spans="1:250">
      <c r="A3138" s="89"/>
      <c r="C3138" s="87"/>
      <c r="F3138" s="88"/>
      <c r="IL3138" s="50"/>
      <c r="IM3138" s="50"/>
      <c r="IN3138" s="50"/>
      <c r="IO3138" s="50"/>
      <c r="IP3138" s="50"/>
    </row>
    <row r="3139" s="83" customFormat="1" ht="15.75" customHeight="1" spans="1:250">
      <c r="A3139" s="89"/>
      <c r="C3139" s="87"/>
      <c r="F3139" s="88"/>
      <c r="IL3139" s="50"/>
      <c r="IM3139" s="50"/>
      <c r="IN3139" s="50"/>
      <c r="IO3139" s="50"/>
      <c r="IP3139" s="50"/>
    </row>
    <row r="3140" s="83" customFormat="1" ht="15.75" customHeight="1" spans="1:250">
      <c r="A3140" s="89"/>
      <c r="C3140" s="87"/>
      <c r="F3140" s="88"/>
      <c r="IL3140" s="50"/>
      <c r="IM3140" s="50"/>
      <c r="IN3140" s="50"/>
      <c r="IO3140" s="50"/>
      <c r="IP3140" s="50"/>
    </row>
    <row r="3141" s="83" customFormat="1" ht="15.75" customHeight="1" spans="1:250">
      <c r="A3141" s="89"/>
      <c r="C3141" s="87"/>
      <c r="F3141" s="88"/>
      <c r="IL3141" s="50"/>
      <c r="IM3141" s="50"/>
      <c r="IN3141" s="50"/>
      <c r="IO3141" s="50"/>
      <c r="IP3141" s="50"/>
    </row>
    <row r="3142" s="83" customFormat="1" ht="15.75" customHeight="1" spans="1:250">
      <c r="A3142" s="89"/>
      <c r="C3142" s="87"/>
      <c r="F3142" s="88"/>
      <c r="IL3142" s="50"/>
      <c r="IM3142" s="50"/>
      <c r="IN3142" s="50"/>
      <c r="IO3142" s="50"/>
      <c r="IP3142" s="50"/>
    </row>
    <row r="3143" s="83" customFormat="1" ht="15.75" customHeight="1" spans="1:250">
      <c r="A3143" s="89"/>
      <c r="C3143" s="87"/>
      <c r="F3143" s="88"/>
      <c r="IL3143" s="50"/>
      <c r="IM3143" s="50"/>
      <c r="IN3143" s="50"/>
      <c r="IO3143" s="50"/>
      <c r="IP3143" s="50"/>
    </row>
    <row r="3144" s="83" customFormat="1" ht="15.75" customHeight="1" spans="1:250">
      <c r="A3144" s="89"/>
      <c r="C3144" s="87"/>
      <c r="F3144" s="88"/>
      <c r="IL3144" s="50"/>
      <c r="IM3144" s="50"/>
      <c r="IN3144" s="50"/>
      <c r="IO3144" s="50"/>
      <c r="IP3144" s="50"/>
    </row>
    <row r="3145" s="83" customFormat="1" ht="15.75" customHeight="1" spans="1:250">
      <c r="A3145" s="89"/>
      <c r="C3145" s="87"/>
      <c r="F3145" s="88"/>
      <c r="IL3145" s="50"/>
      <c r="IM3145" s="50"/>
      <c r="IN3145" s="50"/>
      <c r="IO3145" s="50"/>
      <c r="IP3145" s="50"/>
    </row>
    <row r="3146" s="83" customFormat="1" ht="15.75" customHeight="1" spans="1:250">
      <c r="A3146" s="89"/>
      <c r="C3146" s="87"/>
      <c r="F3146" s="88"/>
      <c r="IL3146" s="50"/>
      <c r="IM3146" s="50"/>
      <c r="IN3146" s="50"/>
      <c r="IO3146" s="50"/>
      <c r="IP3146" s="50"/>
    </row>
    <row r="3147" s="83" customFormat="1" ht="15.75" customHeight="1" spans="1:250">
      <c r="A3147" s="89"/>
      <c r="C3147" s="87"/>
      <c r="F3147" s="88"/>
      <c r="IL3147" s="50"/>
      <c r="IM3147" s="50"/>
      <c r="IN3147" s="50"/>
      <c r="IO3147" s="50"/>
      <c r="IP3147" s="50"/>
    </row>
    <row r="3148" s="83" customFormat="1" ht="15.75" customHeight="1" spans="1:250">
      <c r="A3148" s="89"/>
      <c r="C3148" s="87"/>
      <c r="F3148" s="88"/>
      <c r="IL3148" s="50"/>
      <c r="IM3148" s="50"/>
      <c r="IN3148" s="50"/>
      <c r="IO3148" s="50"/>
      <c r="IP3148" s="50"/>
    </row>
    <row r="3149" s="83" customFormat="1" ht="15.75" customHeight="1" spans="1:250">
      <c r="A3149" s="89"/>
      <c r="C3149" s="87"/>
      <c r="F3149" s="88"/>
      <c r="IL3149" s="50"/>
      <c r="IM3149" s="50"/>
      <c r="IN3149" s="50"/>
      <c r="IO3149" s="50"/>
      <c r="IP3149" s="50"/>
    </row>
    <row r="3150" s="83" customFormat="1" ht="15.75" customHeight="1" spans="1:250">
      <c r="A3150" s="89"/>
      <c r="C3150" s="87"/>
      <c r="F3150" s="88"/>
      <c r="IL3150" s="50"/>
      <c r="IM3150" s="50"/>
      <c r="IN3150" s="50"/>
      <c r="IO3150" s="50"/>
      <c r="IP3150" s="50"/>
    </row>
    <row r="3151" s="83" customFormat="1" ht="15.75" customHeight="1" spans="1:250">
      <c r="A3151" s="89"/>
      <c r="C3151" s="87"/>
      <c r="F3151" s="88"/>
      <c r="IL3151" s="50"/>
      <c r="IM3151" s="50"/>
      <c r="IN3151" s="50"/>
      <c r="IO3151" s="50"/>
      <c r="IP3151" s="50"/>
    </row>
    <row r="3152" s="83" customFormat="1" ht="15.75" customHeight="1" spans="1:250">
      <c r="A3152" s="89"/>
      <c r="C3152" s="87"/>
      <c r="F3152" s="88"/>
      <c r="IL3152" s="50"/>
      <c r="IM3152" s="50"/>
      <c r="IN3152" s="50"/>
      <c r="IO3152" s="50"/>
      <c r="IP3152" s="50"/>
    </row>
    <row r="3153" s="83" customFormat="1" ht="15.75" customHeight="1" spans="1:250">
      <c r="A3153" s="89"/>
      <c r="C3153" s="87"/>
      <c r="F3153" s="88"/>
      <c r="IL3153" s="50"/>
      <c r="IM3153" s="50"/>
      <c r="IN3153" s="50"/>
      <c r="IO3153" s="50"/>
      <c r="IP3153" s="50"/>
    </row>
    <row r="3154" s="83" customFormat="1" ht="15.75" customHeight="1" spans="1:250">
      <c r="A3154" s="89"/>
      <c r="C3154" s="87"/>
      <c r="F3154" s="88"/>
      <c r="IL3154" s="50"/>
      <c r="IM3154" s="50"/>
      <c r="IN3154" s="50"/>
      <c r="IO3154" s="50"/>
      <c r="IP3154" s="50"/>
    </row>
    <row r="3155" s="83" customFormat="1" ht="15.75" customHeight="1" spans="1:250">
      <c r="A3155" s="89"/>
      <c r="C3155" s="87"/>
      <c r="F3155" s="88"/>
      <c r="IL3155" s="50"/>
      <c r="IM3155" s="50"/>
      <c r="IN3155" s="50"/>
      <c r="IO3155" s="50"/>
      <c r="IP3155" s="50"/>
    </row>
    <row r="3156" s="83" customFormat="1" ht="15.75" customHeight="1" spans="1:250">
      <c r="A3156" s="89"/>
      <c r="C3156" s="87"/>
      <c r="F3156" s="88"/>
      <c r="IL3156" s="50"/>
      <c r="IM3156" s="50"/>
      <c r="IN3156" s="50"/>
      <c r="IO3156" s="50"/>
      <c r="IP3156" s="50"/>
    </row>
    <row r="3157" s="83" customFormat="1" ht="15.75" customHeight="1" spans="1:250">
      <c r="A3157" s="89"/>
      <c r="C3157" s="87"/>
      <c r="F3157" s="88"/>
      <c r="IL3157" s="50"/>
      <c r="IM3157" s="50"/>
      <c r="IN3157" s="50"/>
      <c r="IO3157" s="50"/>
      <c r="IP3157" s="50"/>
    </row>
    <row r="3158" s="83" customFormat="1" ht="15.75" customHeight="1" spans="1:250">
      <c r="A3158" s="89"/>
      <c r="C3158" s="87"/>
      <c r="F3158" s="88"/>
      <c r="IL3158" s="50"/>
      <c r="IM3158" s="50"/>
      <c r="IN3158" s="50"/>
      <c r="IO3158" s="50"/>
      <c r="IP3158" s="50"/>
    </row>
    <row r="3159" s="83" customFormat="1" ht="15.75" customHeight="1" spans="1:250">
      <c r="A3159" s="89"/>
      <c r="C3159" s="87"/>
      <c r="F3159" s="88"/>
      <c r="IL3159" s="50"/>
      <c r="IM3159" s="50"/>
      <c r="IN3159" s="50"/>
      <c r="IO3159" s="50"/>
      <c r="IP3159" s="50"/>
    </row>
    <row r="3160" s="83" customFormat="1" ht="15.75" customHeight="1" spans="1:250">
      <c r="A3160" s="89"/>
      <c r="C3160" s="87"/>
      <c r="F3160" s="88"/>
      <c r="IL3160" s="50"/>
      <c r="IM3160" s="50"/>
      <c r="IN3160" s="50"/>
      <c r="IO3160" s="50"/>
      <c r="IP3160" s="50"/>
    </row>
    <row r="3161" s="83" customFormat="1" ht="15.75" customHeight="1" spans="1:250">
      <c r="A3161" s="89"/>
      <c r="C3161" s="87"/>
      <c r="F3161" s="88"/>
      <c r="IL3161" s="50"/>
      <c r="IM3161" s="50"/>
      <c r="IN3161" s="50"/>
      <c r="IO3161" s="50"/>
      <c r="IP3161" s="50"/>
    </row>
    <row r="3162" s="83" customFormat="1" ht="15.75" customHeight="1" spans="1:250">
      <c r="A3162" s="89"/>
      <c r="C3162" s="87"/>
      <c r="F3162" s="88"/>
      <c r="IL3162" s="50"/>
      <c r="IM3162" s="50"/>
      <c r="IN3162" s="50"/>
      <c r="IO3162" s="50"/>
      <c r="IP3162" s="50"/>
    </row>
    <row r="3163" s="83" customFormat="1" ht="15.75" customHeight="1" spans="1:250">
      <c r="A3163" s="89"/>
      <c r="C3163" s="87"/>
      <c r="F3163" s="88"/>
      <c r="IL3163" s="50"/>
      <c r="IM3163" s="50"/>
      <c r="IN3163" s="50"/>
      <c r="IO3163" s="50"/>
      <c r="IP3163" s="50"/>
    </row>
    <row r="3164" s="83" customFormat="1" ht="15.75" customHeight="1" spans="1:250">
      <c r="A3164" s="89"/>
      <c r="C3164" s="87"/>
      <c r="F3164" s="88"/>
      <c r="IL3164" s="50"/>
      <c r="IM3164" s="50"/>
      <c r="IN3164" s="50"/>
      <c r="IO3164" s="50"/>
      <c r="IP3164" s="50"/>
    </row>
    <row r="3165" s="83" customFormat="1" ht="15.75" customHeight="1" spans="1:250">
      <c r="A3165" s="89"/>
      <c r="C3165" s="87"/>
      <c r="F3165" s="88"/>
      <c r="IL3165" s="50"/>
      <c r="IM3165" s="50"/>
      <c r="IN3165" s="50"/>
      <c r="IO3165" s="50"/>
      <c r="IP3165" s="50"/>
    </row>
    <row r="3166" s="83" customFormat="1" ht="15.75" customHeight="1" spans="1:250">
      <c r="A3166" s="89"/>
      <c r="C3166" s="87"/>
      <c r="F3166" s="88"/>
      <c r="IL3166" s="50"/>
      <c r="IM3166" s="50"/>
      <c r="IN3166" s="50"/>
      <c r="IO3166" s="50"/>
      <c r="IP3166" s="50"/>
    </row>
    <row r="3167" s="83" customFormat="1" ht="15.75" customHeight="1" spans="1:250">
      <c r="A3167" s="89"/>
      <c r="C3167" s="87"/>
      <c r="F3167" s="88"/>
      <c r="IL3167" s="50"/>
      <c r="IM3167" s="50"/>
      <c r="IN3167" s="50"/>
      <c r="IO3167" s="50"/>
      <c r="IP3167" s="50"/>
    </row>
    <row r="3168" s="83" customFormat="1" ht="15.75" customHeight="1" spans="1:250">
      <c r="A3168" s="89"/>
      <c r="C3168" s="87"/>
      <c r="F3168" s="88"/>
      <c r="IL3168" s="50"/>
      <c r="IM3168" s="50"/>
      <c r="IN3168" s="50"/>
      <c r="IO3168" s="50"/>
      <c r="IP3168" s="50"/>
    </row>
    <row r="3169" s="83" customFormat="1" ht="15.75" customHeight="1" spans="1:250">
      <c r="A3169" s="89"/>
      <c r="C3169" s="87"/>
      <c r="F3169" s="88"/>
      <c r="IL3169" s="50"/>
      <c r="IM3169" s="50"/>
      <c r="IN3169" s="50"/>
      <c r="IO3169" s="50"/>
      <c r="IP3169" s="50"/>
    </row>
    <row r="3170" s="83" customFormat="1" ht="15.75" customHeight="1" spans="1:250">
      <c r="A3170" s="89"/>
      <c r="C3170" s="87"/>
      <c r="F3170" s="88"/>
      <c r="IL3170" s="50"/>
      <c r="IM3170" s="50"/>
      <c r="IN3170" s="50"/>
      <c r="IO3170" s="50"/>
      <c r="IP3170" s="50"/>
    </row>
    <row r="3171" s="83" customFormat="1" ht="15.75" customHeight="1" spans="1:250">
      <c r="A3171" s="89"/>
      <c r="C3171" s="87"/>
      <c r="F3171" s="88"/>
      <c r="IL3171" s="50"/>
      <c r="IM3171" s="50"/>
      <c r="IN3171" s="50"/>
      <c r="IO3171" s="50"/>
      <c r="IP3171" s="50"/>
    </row>
    <row r="3172" s="83" customFormat="1" ht="15.75" customHeight="1" spans="1:250">
      <c r="A3172" s="89"/>
      <c r="C3172" s="87"/>
      <c r="F3172" s="88"/>
      <c r="IL3172" s="50"/>
      <c r="IM3172" s="50"/>
      <c r="IN3172" s="50"/>
      <c r="IO3172" s="50"/>
      <c r="IP3172" s="50"/>
    </row>
    <row r="3173" s="83" customFormat="1" ht="15.75" customHeight="1" spans="1:250">
      <c r="A3173" s="89"/>
      <c r="C3173" s="87"/>
      <c r="F3173" s="88"/>
      <c r="IL3173" s="50"/>
      <c r="IM3173" s="50"/>
      <c r="IN3173" s="50"/>
      <c r="IO3173" s="50"/>
      <c r="IP3173" s="50"/>
    </row>
    <row r="3174" s="83" customFormat="1" ht="15.75" customHeight="1" spans="1:250">
      <c r="A3174" s="89"/>
      <c r="C3174" s="87"/>
      <c r="F3174" s="88"/>
      <c r="IL3174" s="50"/>
      <c r="IM3174" s="50"/>
      <c r="IN3174" s="50"/>
      <c r="IO3174" s="50"/>
      <c r="IP3174" s="50"/>
    </row>
    <row r="3175" s="83" customFormat="1" ht="15.75" customHeight="1" spans="1:250">
      <c r="A3175" s="89"/>
      <c r="C3175" s="87"/>
      <c r="F3175" s="88"/>
      <c r="IL3175" s="50"/>
      <c r="IM3175" s="50"/>
      <c r="IN3175" s="50"/>
      <c r="IO3175" s="50"/>
      <c r="IP3175" s="50"/>
    </row>
    <row r="3176" s="83" customFormat="1" ht="15.75" customHeight="1" spans="1:250">
      <c r="A3176" s="89"/>
      <c r="C3176" s="87"/>
      <c r="F3176" s="88"/>
      <c r="IL3176" s="50"/>
      <c r="IM3176" s="50"/>
      <c r="IN3176" s="50"/>
      <c r="IO3176" s="50"/>
      <c r="IP3176" s="50"/>
    </row>
    <row r="3177" s="83" customFormat="1" ht="15.75" customHeight="1" spans="1:250">
      <c r="A3177" s="89"/>
      <c r="C3177" s="87"/>
      <c r="F3177" s="88"/>
      <c r="IL3177" s="50"/>
      <c r="IM3177" s="50"/>
      <c r="IN3177" s="50"/>
      <c r="IO3177" s="50"/>
      <c r="IP3177" s="50"/>
    </row>
    <row r="3178" s="83" customFormat="1" ht="15.75" customHeight="1" spans="1:250">
      <c r="A3178" s="89"/>
      <c r="C3178" s="87"/>
      <c r="F3178" s="88"/>
      <c r="IL3178" s="50"/>
      <c r="IM3178" s="50"/>
      <c r="IN3178" s="50"/>
      <c r="IO3178" s="50"/>
      <c r="IP3178" s="50"/>
    </row>
    <row r="3179" s="83" customFormat="1" ht="15.75" customHeight="1" spans="1:250">
      <c r="A3179" s="89"/>
      <c r="C3179" s="87"/>
      <c r="F3179" s="88"/>
      <c r="IL3179" s="50"/>
      <c r="IM3179" s="50"/>
      <c r="IN3179" s="50"/>
      <c r="IO3179" s="50"/>
      <c r="IP3179" s="50"/>
    </row>
    <row r="3180" s="83" customFormat="1" ht="15.75" customHeight="1" spans="1:250">
      <c r="A3180" s="89"/>
      <c r="C3180" s="87"/>
      <c r="F3180" s="88"/>
      <c r="IL3180" s="50"/>
      <c r="IM3180" s="50"/>
      <c r="IN3180" s="50"/>
      <c r="IO3180" s="50"/>
      <c r="IP3180" s="50"/>
    </row>
    <row r="3181" s="83" customFormat="1" ht="15.75" customHeight="1" spans="1:250">
      <c r="A3181" s="89"/>
      <c r="C3181" s="87"/>
      <c r="F3181" s="88"/>
      <c r="IL3181" s="50"/>
      <c r="IM3181" s="50"/>
      <c r="IN3181" s="50"/>
      <c r="IO3181" s="50"/>
      <c r="IP3181" s="50"/>
    </row>
    <row r="3182" s="83" customFormat="1" ht="15.75" customHeight="1" spans="1:250">
      <c r="A3182" s="89"/>
      <c r="C3182" s="87"/>
      <c r="F3182" s="88"/>
      <c r="IL3182" s="50"/>
      <c r="IM3182" s="50"/>
      <c r="IN3182" s="50"/>
      <c r="IO3182" s="50"/>
      <c r="IP3182" s="50"/>
    </row>
    <row r="3183" s="83" customFormat="1" ht="15.75" customHeight="1" spans="1:250">
      <c r="A3183" s="89"/>
      <c r="C3183" s="87"/>
      <c r="F3183" s="88"/>
      <c r="IL3183" s="50"/>
      <c r="IM3183" s="50"/>
      <c r="IN3183" s="50"/>
      <c r="IO3183" s="50"/>
      <c r="IP3183" s="50"/>
    </row>
    <row r="3184" s="83" customFormat="1" ht="15.75" customHeight="1" spans="1:250">
      <c r="A3184" s="89"/>
      <c r="C3184" s="87"/>
      <c r="F3184" s="88"/>
      <c r="IL3184" s="50"/>
      <c r="IM3184" s="50"/>
      <c r="IN3184" s="50"/>
      <c r="IO3184" s="50"/>
      <c r="IP3184" s="50"/>
    </row>
    <row r="3185" s="83" customFormat="1" ht="15.75" customHeight="1" spans="1:250">
      <c r="A3185" s="89"/>
      <c r="C3185" s="87"/>
      <c r="F3185" s="88"/>
      <c r="IL3185" s="50"/>
      <c r="IM3185" s="50"/>
      <c r="IN3185" s="50"/>
      <c r="IO3185" s="50"/>
      <c r="IP3185" s="50"/>
    </row>
    <row r="3186" s="83" customFormat="1" ht="15.75" customHeight="1" spans="1:250">
      <c r="A3186" s="89"/>
      <c r="C3186" s="87"/>
      <c r="F3186" s="88"/>
      <c r="IL3186" s="50"/>
      <c r="IM3186" s="50"/>
      <c r="IN3186" s="50"/>
      <c r="IO3186" s="50"/>
      <c r="IP3186" s="50"/>
    </row>
    <row r="3187" s="83" customFormat="1" ht="15.75" customHeight="1" spans="1:250">
      <c r="A3187" s="89"/>
      <c r="C3187" s="87"/>
      <c r="F3187" s="88"/>
      <c r="IL3187" s="50"/>
      <c r="IM3187" s="50"/>
      <c r="IN3187" s="50"/>
      <c r="IO3187" s="50"/>
      <c r="IP3187" s="50"/>
    </row>
    <row r="3188" s="83" customFormat="1" ht="15.75" customHeight="1" spans="1:250">
      <c r="A3188" s="89"/>
      <c r="C3188" s="87"/>
      <c r="F3188" s="88"/>
      <c r="IL3188" s="50"/>
      <c r="IM3188" s="50"/>
      <c r="IN3188" s="50"/>
      <c r="IO3188" s="50"/>
      <c r="IP3188" s="50"/>
    </row>
    <row r="3189" s="83" customFormat="1" ht="15.75" customHeight="1" spans="1:250">
      <c r="A3189" s="89"/>
      <c r="C3189" s="87"/>
      <c r="F3189" s="88"/>
      <c r="IL3189" s="50"/>
      <c r="IM3189" s="50"/>
      <c r="IN3189" s="50"/>
      <c r="IO3189" s="50"/>
      <c r="IP3189" s="50"/>
    </row>
    <row r="3190" s="83" customFormat="1" ht="15.75" customHeight="1" spans="1:250">
      <c r="A3190" s="89"/>
      <c r="C3190" s="87"/>
      <c r="F3190" s="88"/>
      <c r="IL3190" s="50"/>
      <c r="IM3190" s="50"/>
      <c r="IN3190" s="50"/>
      <c r="IO3190" s="50"/>
      <c r="IP3190" s="50"/>
    </row>
    <row r="3191" s="83" customFormat="1" ht="15.75" customHeight="1" spans="1:250">
      <c r="A3191" s="89"/>
      <c r="C3191" s="87"/>
      <c r="F3191" s="88"/>
      <c r="IL3191" s="50"/>
      <c r="IM3191" s="50"/>
      <c r="IN3191" s="50"/>
      <c r="IO3191" s="50"/>
      <c r="IP3191" s="50"/>
    </row>
    <row r="3192" s="83" customFormat="1" ht="15.75" customHeight="1" spans="1:250">
      <c r="A3192" s="89"/>
      <c r="C3192" s="87"/>
      <c r="F3192" s="88"/>
      <c r="IL3192" s="50"/>
      <c r="IM3192" s="50"/>
      <c r="IN3192" s="50"/>
      <c r="IO3192" s="50"/>
      <c r="IP3192" s="50"/>
    </row>
    <row r="3193" s="83" customFormat="1" ht="15.75" customHeight="1" spans="1:250">
      <c r="A3193" s="89"/>
      <c r="C3193" s="87"/>
      <c r="F3193" s="88"/>
      <c r="IL3193" s="50"/>
      <c r="IM3193" s="50"/>
      <c r="IN3193" s="50"/>
      <c r="IO3193" s="50"/>
      <c r="IP3193" s="50"/>
    </row>
    <row r="3194" s="83" customFormat="1" ht="15.75" customHeight="1" spans="1:250">
      <c r="A3194" s="89"/>
      <c r="C3194" s="87"/>
      <c r="F3194" s="88"/>
      <c r="IL3194" s="50"/>
      <c r="IM3194" s="50"/>
      <c r="IN3194" s="50"/>
      <c r="IO3194" s="50"/>
      <c r="IP3194" s="50"/>
    </row>
    <row r="3195" s="83" customFormat="1" ht="15.75" customHeight="1" spans="1:250">
      <c r="A3195" s="89"/>
      <c r="C3195" s="87"/>
      <c r="F3195" s="88"/>
      <c r="IL3195" s="50"/>
      <c r="IM3195" s="50"/>
      <c r="IN3195" s="50"/>
      <c r="IO3195" s="50"/>
      <c r="IP3195" s="50"/>
    </row>
    <row r="3196" s="83" customFormat="1" ht="15.75" customHeight="1" spans="1:250">
      <c r="A3196" s="89"/>
      <c r="C3196" s="87"/>
      <c r="F3196" s="88"/>
      <c r="IL3196" s="50"/>
      <c r="IM3196" s="50"/>
      <c r="IN3196" s="50"/>
      <c r="IO3196" s="50"/>
      <c r="IP3196" s="50"/>
    </row>
    <row r="3197" s="83" customFormat="1" ht="15.75" customHeight="1" spans="1:250">
      <c r="A3197" s="89"/>
      <c r="C3197" s="87"/>
      <c r="F3197" s="88"/>
      <c r="IL3197" s="50"/>
      <c r="IM3197" s="50"/>
      <c r="IN3197" s="50"/>
      <c r="IO3197" s="50"/>
      <c r="IP3197" s="50"/>
    </row>
    <row r="3198" s="83" customFormat="1" ht="15.75" customHeight="1" spans="1:250">
      <c r="A3198" s="89"/>
      <c r="C3198" s="87"/>
      <c r="F3198" s="88"/>
      <c r="IL3198" s="50"/>
      <c r="IM3198" s="50"/>
      <c r="IN3198" s="50"/>
      <c r="IO3198" s="50"/>
      <c r="IP3198" s="50"/>
    </row>
    <row r="3199" s="83" customFormat="1" ht="15.75" customHeight="1" spans="1:250">
      <c r="A3199" s="89"/>
      <c r="C3199" s="87"/>
      <c r="F3199" s="88"/>
      <c r="IL3199" s="50"/>
      <c r="IM3199" s="50"/>
      <c r="IN3199" s="50"/>
      <c r="IO3199" s="50"/>
      <c r="IP3199" s="50"/>
    </row>
    <row r="3200" s="83" customFormat="1" ht="15.75" customHeight="1" spans="1:250">
      <c r="A3200" s="89"/>
      <c r="C3200" s="87"/>
      <c r="F3200" s="88"/>
      <c r="IL3200" s="50"/>
      <c r="IM3200" s="50"/>
      <c r="IN3200" s="50"/>
      <c r="IO3200" s="50"/>
      <c r="IP3200" s="50"/>
    </row>
    <row r="3201" s="83" customFormat="1" ht="15.75" customHeight="1" spans="1:250">
      <c r="A3201" s="89"/>
      <c r="C3201" s="87"/>
      <c r="F3201" s="88"/>
      <c r="IL3201" s="50"/>
      <c r="IM3201" s="50"/>
      <c r="IN3201" s="50"/>
      <c r="IO3201" s="50"/>
      <c r="IP3201" s="50"/>
    </row>
    <row r="3202" s="83" customFormat="1" ht="15.75" customHeight="1" spans="1:250">
      <c r="A3202" s="89"/>
      <c r="C3202" s="87"/>
      <c r="F3202" s="88"/>
      <c r="IL3202" s="50"/>
      <c r="IM3202" s="50"/>
      <c r="IN3202" s="50"/>
      <c r="IO3202" s="50"/>
      <c r="IP3202" s="50"/>
    </row>
    <row r="3203" s="83" customFormat="1" ht="15.75" customHeight="1" spans="1:250">
      <c r="A3203" s="89"/>
      <c r="C3203" s="87"/>
      <c r="F3203" s="88"/>
      <c r="IL3203" s="50"/>
      <c r="IM3203" s="50"/>
      <c r="IN3203" s="50"/>
      <c r="IO3203" s="50"/>
      <c r="IP3203" s="50"/>
    </row>
    <row r="3204" s="83" customFormat="1" ht="15.75" customHeight="1" spans="1:250">
      <c r="A3204" s="89"/>
      <c r="C3204" s="87"/>
      <c r="F3204" s="88"/>
      <c r="IL3204" s="50"/>
      <c r="IM3204" s="50"/>
      <c r="IN3204" s="50"/>
      <c r="IO3204" s="50"/>
      <c r="IP3204" s="50"/>
    </row>
    <row r="3205" s="83" customFormat="1" ht="15.75" customHeight="1" spans="1:250">
      <c r="A3205" s="89"/>
      <c r="C3205" s="87"/>
      <c r="F3205" s="88"/>
      <c r="IL3205" s="50"/>
      <c r="IM3205" s="50"/>
      <c r="IN3205" s="50"/>
      <c r="IO3205" s="50"/>
      <c r="IP3205" s="50"/>
    </row>
    <row r="3206" s="83" customFormat="1" ht="15.75" customHeight="1" spans="1:250">
      <c r="A3206" s="89"/>
      <c r="C3206" s="87"/>
      <c r="F3206" s="88"/>
      <c r="IL3206" s="50"/>
      <c r="IM3206" s="50"/>
      <c r="IN3206" s="50"/>
      <c r="IO3206" s="50"/>
      <c r="IP3206" s="50"/>
    </row>
    <row r="3207" s="83" customFormat="1" ht="15.75" customHeight="1" spans="1:250">
      <c r="A3207" s="89"/>
      <c r="C3207" s="87"/>
      <c r="F3207" s="88"/>
      <c r="IL3207" s="50"/>
      <c r="IM3207" s="50"/>
      <c r="IN3207" s="50"/>
      <c r="IO3207" s="50"/>
      <c r="IP3207" s="50"/>
    </row>
    <row r="3208" s="83" customFormat="1" ht="15.75" customHeight="1" spans="1:250">
      <c r="A3208" s="89"/>
      <c r="C3208" s="87"/>
      <c r="F3208" s="88"/>
      <c r="IL3208" s="50"/>
      <c r="IM3208" s="50"/>
      <c r="IN3208" s="50"/>
      <c r="IO3208" s="50"/>
      <c r="IP3208" s="50"/>
    </row>
    <row r="3209" s="83" customFormat="1" ht="15.75" customHeight="1" spans="1:250">
      <c r="A3209" s="89"/>
      <c r="C3209" s="87"/>
      <c r="F3209" s="88"/>
      <c r="IL3209" s="50"/>
      <c r="IM3209" s="50"/>
      <c r="IN3209" s="50"/>
      <c r="IO3209" s="50"/>
      <c r="IP3209" s="50"/>
    </row>
    <row r="3210" s="83" customFormat="1" ht="15.75" customHeight="1" spans="1:250">
      <c r="A3210" s="89"/>
      <c r="C3210" s="87"/>
      <c r="F3210" s="88"/>
      <c r="IL3210" s="50"/>
      <c r="IM3210" s="50"/>
      <c r="IN3210" s="50"/>
      <c r="IO3210" s="50"/>
      <c r="IP3210" s="50"/>
    </row>
    <row r="3211" s="83" customFormat="1" ht="15.75" customHeight="1" spans="1:250">
      <c r="A3211" s="89"/>
      <c r="C3211" s="87"/>
      <c r="F3211" s="88"/>
      <c r="IL3211" s="50"/>
      <c r="IM3211" s="50"/>
      <c r="IN3211" s="50"/>
      <c r="IO3211" s="50"/>
      <c r="IP3211" s="50"/>
    </row>
    <row r="3212" s="83" customFormat="1" ht="15.75" customHeight="1" spans="1:250">
      <c r="A3212" s="89"/>
      <c r="C3212" s="87"/>
      <c r="F3212" s="88"/>
      <c r="IL3212" s="50"/>
      <c r="IM3212" s="50"/>
      <c r="IN3212" s="50"/>
      <c r="IO3212" s="50"/>
      <c r="IP3212" s="50"/>
    </row>
    <row r="3213" s="83" customFormat="1" ht="15.75" customHeight="1" spans="1:250">
      <c r="A3213" s="89"/>
      <c r="C3213" s="87"/>
      <c r="F3213" s="88"/>
      <c r="IL3213" s="50"/>
      <c r="IM3213" s="50"/>
      <c r="IN3213" s="50"/>
      <c r="IO3213" s="50"/>
      <c r="IP3213" s="50"/>
    </row>
    <row r="3214" s="83" customFormat="1" ht="15.75" customHeight="1" spans="1:250">
      <c r="A3214" s="89"/>
      <c r="C3214" s="87"/>
      <c r="F3214" s="88"/>
      <c r="IL3214" s="50"/>
      <c r="IM3214" s="50"/>
      <c r="IN3214" s="50"/>
      <c r="IO3214" s="50"/>
      <c r="IP3214" s="50"/>
    </row>
    <row r="3215" s="83" customFormat="1" ht="15.75" customHeight="1" spans="1:250">
      <c r="A3215" s="89"/>
      <c r="C3215" s="87"/>
      <c r="F3215" s="88"/>
      <c r="IL3215" s="50"/>
      <c r="IM3215" s="50"/>
      <c r="IN3215" s="50"/>
      <c r="IO3215" s="50"/>
      <c r="IP3215" s="50"/>
    </row>
    <row r="3216" s="83" customFormat="1" ht="15.75" customHeight="1" spans="1:250">
      <c r="A3216" s="89"/>
      <c r="C3216" s="87"/>
      <c r="F3216" s="88"/>
      <c r="IL3216" s="50"/>
      <c r="IM3216" s="50"/>
      <c r="IN3216" s="50"/>
      <c r="IO3216" s="50"/>
      <c r="IP3216" s="50"/>
    </row>
    <row r="3217" s="83" customFormat="1" ht="15.75" customHeight="1" spans="1:250">
      <c r="A3217" s="89"/>
      <c r="C3217" s="87"/>
      <c r="F3217" s="88"/>
      <c r="IL3217" s="50"/>
      <c r="IM3217" s="50"/>
      <c r="IN3217" s="50"/>
      <c r="IO3217" s="50"/>
      <c r="IP3217" s="50"/>
    </row>
    <row r="3218" s="83" customFormat="1" ht="15.75" customHeight="1" spans="1:250">
      <c r="A3218" s="89"/>
      <c r="C3218" s="87"/>
      <c r="F3218" s="88"/>
      <c r="IL3218" s="50"/>
      <c r="IM3218" s="50"/>
      <c r="IN3218" s="50"/>
      <c r="IO3218" s="50"/>
      <c r="IP3218" s="50"/>
    </row>
    <row r="3219" s="83" customFormat="1" ht="15.75" customHeight="1" spans="1:250">
      <c r="A3219" s="89"/>
      <c r="C3219" s="87"/>
      <c r="F3219" s="88"/>
      <c r="IL3219" s="50"/>
      <c r="IM3219" s="50"/>
      <c r="IN3219" s="50"/>
      <c r="IO3219" s="50"/>
      <c r="IP3219" s="50"/>
    </row>
    <row r="3220" s="83" customFormat="1" ht="15.75" customHeight="1" spans="1:250">
      <c r="A3220" s="89"/>
      <c r="C3220" s="87"/>
      <c r="F3220" s="88"/>
      <c r="IL3220" s="50"/>
      <c r="IM3220" s="50"/>
      <c r="IN3220" s="50"/>
      <c r="IO3220" s="50"/>
      <c r="IP3220" s="50"/>
    </row>
    <row r="3221" s="83" customFormat="1" ht="15.75" customHeight="1" spans="1:250">
      <c r="A3221" s="89"/>
      <c r="C3221" s="87"/>
      <c r="F3221" s="88"/>
      <c r="IL3221" s="50"/>
      <c r="IM3221" s="50"/>
      <c r="IN3221" s="50"/>
      <c r="IO3221" s="50"/>
      <c r="IP3221" s="50"/>
    </row>
    <row r="3222" s="83" customFormat="1" ht="15.75" customHeight="1" spans="1:250">
      <c r="A3222" s="89"/>
      <c r="C3222" s="87"/>
      <c r="F3222" s="88"/>
      <c r="IL3222" s="50"/>
      <c r="IM3222" s="50"/>
      <c r="IN3222" s="50"/>
      <c r="IO3222" s="50"/>
      <c r="IP3222" s="50"/>
    </row>
    <row r="3223" s="83" customFormat="1" ht="15.75" customHeight="1" spans="1:250">
      <c r="A3223" s="89"/>
      <c r="C3223" s="87"/>
      <c r="F3223" s="88"/>
      <c r="IL3223" s="50"/>
      <c r="IM3223" s="50"/>
      <c r="IN3223" s="50"/>
      <c r="IO3223" s="50"/>
      <c r="IP3223" s="50"/>
    </row>
    <row r="3224" s="83" customFormat="1" ht="15.75" customHeight="1" spans="1:250">
      <c r="A3224" s="89"/>
      <c r="C3224" s="87"/>
      <c r="F3224" s="88"/>
      <c r="IL3224" s="50"/>
      <c r="IM3224" s="50"/>
      <c r="IN3224" s="50"/>
      <c r="IO3224" s="50"/>
      <c r="IP3224" s="50"/>
    </row>
    <row r="3225" s="83" customFormat="1" ht="15.75" customHeight="1" spans="1:250">
      <c r="A3225" s="89"/>
      <c r="C3225" s="87"/>
      <c r="F3225" s="88"/>
      <c r="IL3225" s="50"/>
      <c r="IM3225" s="50"/>
      <c r="IN3225" s="50"/>
      <c r="IO3225" s="50"/>
      <c r="IP3225" s="50"/>
    </row>
    <row r="3226" s="83" customFormat="1" ht="15.75" customHeight="1" spans="1:250">
      <c r="A3226" s="89"/>
      <c r="C3226" s="87"/>
      <c r="F3226" s="88"/>
      <c r="IL3226" s="50"/>
      <c r="IM3226" s="50"/>
      <c r="IN3226" s="50"/>
      <c r="IO3226" s="50"/>
      <c r="IP3226" s="50"/>
    </row>
    <row r="3227" s="83" customFormat="1" ht="15.75" customHeight="1" spans="1:250">
      <c r="A3227" s="89"/>
      <c r="C3227" s="87"/>
      <c r="F3227" s="88"/>
      <c r="IL3227" s="50"/>
      <c r="IM3227" s="50"/>
      <c r="IN3227" s="50"/>
      <c r="IO3227" s="50"/>
      <c r="IP3227" s="50"/>
    </row>
    <row r="3228" s="83" customFormat="1" ht="15.75" customHeight="1" spans="1:250">
      <c r="A3228" s="89"/>
      <c r="C3228" s="87"/>
      <c r="F3228" s="88"/>
      <c r="IL3228" s="50"/>
      <c r="IM3228" s="50"/>
      <c r="IN3228" s="50"/>
      <c r="IO3228" s="50"/>
      <c r="IP3228" s="50"/>
    </row>
    <row r="3229" s="83" customFormat="1" ht="15.75" customHeight="1" spans="1:250">
      <c r="A3229" s="89"/>
      <c r="C3229" s="87"/>
      <c r="F3229" s="88"/>
      <c r="IL3229" s="50"/>
      <c r="IM3229" s="50"/>
      <c r="IN3229" s="50"/>
      <c r="IO3229" s="50"/>
      <c r="IP3229" s="50"/>
    </row>
    <row r="3230" s="83" customFormat="1" ht="15.75" customHeight="1" spans="1:250">
      <c r="A3230" s="89"/>
      <c r="C3230" s="87"/>
      <c r="F3230" s="88"/>
      <c r="IL3230" s="50"/>
      <c r="IM3230" s="50"/>
      <c r="IN3230" s="50"/>
      <c r="IO3230" s="50"/>
      <c r="IP3230" s="50"/>
    </row>
    <row r="3231" s="83" customFormat="1" ht="15.75" customHeight="1" spans="1:250">
      <c r="A3231" s="89"/>
      <c r="C3231" s="87"/>
      <c r="F3231" s="88"/>
      <c r="IL3231" s="50"/>
      <c r="IM3231" s="50"/>
      <c r="IN3231" s="50"/>
      <c r="IO3231" s="50"/>
      <c r="IP3231" s="50"/>
    </row>
    <row r="3232" s="83" customFormat="1" ht="15.75" customHeight="1" spans="1:250">
      <c r="A3232" s="89"/>
      <c r="C3232" s="87"/>
      <c r="F3232" s="88"/>
      <c r="IL3232" s="50"/>
      <c r="IM3232" s="50"/>
      <c r="IN3232" s="50"/>
      <c r="IO3232" s="50"/>
      <c r="IP3232" s="50"/>
    </row>
    <row r="3233" s="83" customFormat="1" ht="15.75" customHeight="1" spans="1:250">
      <c r="A3233" s="89"/>
      <c r="C3233" s="87"/>
      <c r="F3233" s="88"/>
      <c r="IL3233" s="50"/>
      <c r="IM3233" s="50"/>
      <c r="IN3233" s="50"/>
      <c r="IO3233" s="50"/>
      <c r="IP3233" s="50"/>
    </row>
    <row r="3234" s="83" customFormat="1" ht="15.75" customHeight="1" spans="1:250">
      <c r="A3234" s="89"/>
      <c r="C3234" s="87"/>
      <c r="F3234" s="88"/>
      <c r="IL3234" s="50"/>
      <c r="IM3234" s="50"/>
      <c r="IN3234" s="50"/>
      <c r="IO3234" s="50"/>
      <c r="IP3234" s="50"/>
    </row>
    <row r="3235" s="83" customFormat="1" ht="15.75" customHeight="1" spans="1:250">
      <c r="A3235" s="89"/>
      <c r="C3235" s="87"/>
      <c r="F3235" s="88"/>
      <c r="IL3235" s="50"/>
      <c r="IM3235" s="50"/>
      <c r="IN3235" s="50"/>
      <c r="IO3235" s="50"/>
      <c r="IP3235" s="50"/>
    </row>
    <row r="3236" s="83" customFormat="1" ht="15.75" customHeight="1" spans="1:250">
      <c r="A3236" s="89"/>
      <c r="C3236" s="87"/>
      <c r="F3236" s="88"/>
      <c r="IL3236" s="50"/>
      <c r="IM3236" s="50"/>
      <c r="IN3236" s="50"/>
      <c r="IO3236" s="50"/>
      <c r="IP3236" s="50"/>
    </row>
    <row r="3237" s="83" customFormat="1" ht="15.75" customHeight="1" spans="1:250">
      <c r="A3237" s="89"/>
      <c r="C3237" s="87"/>
      <c r="F3237" s="88"/>
      <c r="IL3237" s="50"/>
      <c r="IM3237" s="50"/>
      <c r="IN3237" s="50"/>
      <c r="IO3237" s="50"/>
      <c r="IP3237" s="50"/>
    </row>
    <row r="3238" s="83" customFormat="1" ht="15.75" customHeight="1" spans="1:250">
      <c r="A3238" s="89"/>
      <c r="C3238" s="87"/>
      <c r="F3238" s="88"/>
      <c r="IL3238" s="50"/>
      <c r="IM3238" s="50"/>
      <c r="IN3238" s="50"/>
      <c r="IO3238" s="50"/>
      <c r="IP3238" s="50"/>
    </row>
    <row r="3239" s="83" customFormat="1" ht="15.75" customHeight="1" spans="1:250">
      <c r="A3239" s="89"/>
      <c r="C3239" s="87"/>
      <c r="F3239" s="88"/>
      <c r="IL3239" s="50"/>
      <c r="IM3239" s="50"/>
      <c r="IN3239" s="50"/>
      <c r="IO3239" s="50"/>
      <c r="IP3239" s="50"/>
    </row>
    <row r="3240" s="83" customFormat="1" ht="15.75" customHeight="1" spans="1:250">
      <c r="A3240" s="89"/>
      <c r="C3240" s="87"/>
      <c r="F3240" s="88"/>
      <c r="IL3240" s="50"/>
      <c r="IM3240" s="50"/>
      <c r="IN3240" s="50"/>
      <c r="IO3240" s="50"/>
      <c r="IP3240" s="50"/>
    </row>
    <row r="3241" s="83" customFormat="1" ht="15.75" customHeight="1" spans="1:250">
      <c r="A3241" s="89"/>
      <c r="C3241" s="87"/>
      <c r="F3241" s="88"/>
      <c r="IL3241" s="50"/>
      <c r="IM3241" s="50"/>
      <c r="IN3241" s="50"/>
      <c r="IO3241" s="50"/>
      <c r="IP3241" s="50"/>
    </row>
    <row r="3242" s="83" customFormat="1" ht="15.75" customHeight="1" spans="1:250">
      <c r="A3242" s="89"/>
      <c r="C3242" s="87"/>
      <c r="F3242" s="88"/>
      <c r="IL3242" s="50"/>
      <c r="IM3242" s="50"/>
      <c r="IN3242" s="50"/>
      <c r="IO3242" s="50"/>
      <c r="IP3242" s="50"/>
    </row>
    <row r="3243" s="83" customFormat="1" ht="15.75" customHeight="1" spans="1:250">
      <c r="A3243" s="89"/>
      <c r="C3243" s="87"/>
      <c r="F3243" s="88"/>
      <c r="IL3243" s="50"/>
      <c r="IM3243" s="50"/>
      <c r="IN3243" s="50"/>
      <c r="IO3243" s="50"/>
      <c r="IP3243" s="50"/>
    </row>
    <row r="3244" s="83" customFormat="1" ht="15.75" customHeight="1" spans="1:250">
      <c r="A3244" s="89"/>
      <c r="C3244" s="87"/>
      <c r="F3244" s="88"/>
      <c r="IL3244" s="50"/>
      <c r="IM3244" s="50"/>
      <c r="IN3244" s="50"/>
      <c r="IO3244" s="50"/>
      <c r="IP3244" s="50"/>
    </row>
    <row r="3245" s="83" customFormat="1" ht="15.75" customHeight="1" spans="1:250">
      <c r="A3245" s="89"/>
      <c r="C3245" s="87"/>
      <c r="F3245" s="88"/>
      <c r="IL3245" s="50"/>
      <c r="IM3245" s="50"/>
      <c r="IN3245" s="50"/>
      <c r="IO3245" s="50"/>
      <c r="IP3245" s="50"/>
    </row>
    <row r="3246" s="83" customFormat="1" ht="15.75" customHeight="1" spans="1:250">
      <c r="A3246" s="89"/>
      <c r="C3246" s="87"/>
      <c r="F3246" s="88"/>
      <c r="IL3246" s="50"/>
      <c r="IM3246" s="50"/>
      <c r="IN3246" s="50"/>
      <c r="IO3246" s="50"/>
      <c r="IP3246" s="50"/>
    </row>
    <row r="3247" s="83" customFormat="1" ht="15.75" customHeight="1" spans="1:250">
      <c r="A3247" s="89"/>
      <c r="C3247" s="87"/>
      <c r="F3247" s="88"/>
      <c r="IL3247" s="50"/>
      <c r="IM3247" s="50"/>
      <c r="IN3247" s="50"/>
      <c r="IO3247" s="50"/>
      <c r="IP3247" s="50"/>
    </row>
    <row r="3248" s="83" customFormat="1" ht="15.75" customHeight="1" spans="1:250">
      <c r="A3248" s="89"/>
      <c r="C3248" s="87"/>
      <c r="F3248" s="88"/>
      <c r="IL3248" s="50"/>
      <c r="IM3248" s="50"/>
      <c r="IN3248" s="50"/>
      <c r="IO3248" s="50"/>
      <c r="IP3248" s="50"/>
    </row>
    <row r="3249" s="83" customFormat="1" ht="15.75" customHeight="1" spans="1:250">
      <c r="A3249" s="89"/>
      <c r="C3249" s="87"/>
      <c r="F3249" s="88"/>
      <c r="IL3249" s="50"/>
      <c r="IM3249" s="50"/>
      <c r="IN3249" s="50"/>
      <c r="IO3249" s="50"/>
      <c r="IP3249" s="50"/>
    </row>
    <row r="3250" s="83" customFormat="1" ht="15.75" customHeight="1" spans="1:250">
      <c r="A3250" s="89"/>
      <c r="C3250" s="87"/>
      <c r="F3250" s="88"/>
      <c r="IL3250" s="50"/>
      <c r="IM3250" s="50"/>
      <c r="IN3250" s="50"/>
      <c r="IO3250" s="50"/>
      <c r="IP3250" s="50"/>
    </row>
    <row r="3251" s="83" customFormat="1" ht="15.75" customHeight="1" spans="1:250">
      <c r="A3251" s="89"/>
      <c r="C3251" s="87"/>
      <c r="F3251" s="88"/>
      <c r="IL3251" s="50"/>
      <c r="IM3251" s="50"/>
      <c r="IN3251" s="50"/>
      <c r="IO3251" s="50"/>
      <c r="IP3251" s="50"/>
    </row>
    <row r="3252" s="83" customFormat="1" ht="15.75" customHeight="1" spans="1:250">
      <c r="A3252" s="89"/>
      <c r="C3252" s="87"/>
      <c r="F3252" s="88"/>
      <c r="IL3252" s="50"/>
      <c r="IM3252" s="50"/>
      <c r="IN3252" s="50"/>
      <c r="IO3252" s="50"/>
      <c r="IP3252" s="50"/>
    </row>
    <row r="3253" s="83" customFormat="1" ht="15.75" customHeight="1" spans="1:250">
      <c r="A3253" s="89"/>
      <c r="C3253" s="87"/>
      <c r="F3253" s="88"/>
      <c r="IL3253" s="50"/>
      <c r="IM3253" s="50"/>
      <c r="IN3253" s="50"/>
      <c r="IO3253" s="50"/>
      <c r="IP3253" s="50"/>
    </row>
    <row r="3254" s="83" customFormat="1" ht="15.75" customHeight="1" spans="1:250">
      <c r="A3254" s="89"/>
      <c r="C3254" s="87"/>
      <c r="F3254" s="88"/>
      <c r="IL3254" s="50"/>
      <c r="IM3254" s="50"/>
      <c r="IN3254" s="50"/>
      <c r="IO3254" s="50"/>
      <c r="IP3254" s="50"/>
    </row>
    <row r="3255" s="83" customFormat="1" ht="15.75" customHeight="1" spans="1:250">
      <c r="A3255" s="89"/>
      <c r="C3255" s="87"/>
      <c r="F3255" s="88"/>
      <c r="IL3255" s="50"/>
      <c r="IM3255" s="50"/>
      <c r="IN3255" s="50"/>
      <c r="IO3255" s="50"/>
      <c r="IP3255" s="50"/>
    </row>
    <row r="3256" s="83" customFormat="1" ht="15.75" customHeight="1" spans="1:250">
      <c r="A3256" s="89"/>
      <c r="C3256" s="87"/>
      <c r="F3256" s="88"/>
      <c r="IL3256" s="50"/>
      <c r="IM3256" s="50"/>
      <c r="IN3256" s="50"/>
      <c r="IO3256" s="50"/>
      <c r="IP3256" s="50"/>
    </row>
    <row r="3257" s="83" customFormat="1" ht="15.75" customHeight="1" spans="1:250">
      <c r="A3257" s="89"/>
      <c r="C3257" s="87"/>
      <c r="F3257" s="88"/>
      <c r="IL3257" s="50"/>
      <c r="IM3257" s="50"/>
      <c r="IN3257" s="50"/>
      <c r="IO3257" s="50"/>
      <c r="IP3257" s="50"/>
    </row>
    <row r="3258" s="83" customFormat="1" ht="15.75" customHeight="1" spans="1:250">
      <c r="A3258" s="89"/>
      <c r="C3258" s="87"/>
      <c r="F3258" s="88"/>
      <c r="IL3258" s="50"/>
      <c r="IM3258" s="50"/>
      <c r="IN3258" s="50"/>
      <c r="IO3258" s="50"/>
      <c r="IP3258" s="50"/>
    </row>
    <row r="3259" s="83" customFormat="1" ht="15.75" customHeight="1" spans="1:250">
      <c r="A3259" s="89"/>
      <c r="C3259" s="87"/>
      <c r="F3259" s="88"/>
      <c r="IL3259" s="50"/>
      <c r="IM3259" s="50"/>
      <c r="IN3259" s="50"/>
      <c r="IO3259" s="50"/>
      <c r="IP3259" s="50"/>
    </row>
    <row r="3260" s="83" customFormat="1" ht="15.75" customHeight="1" spans="1:250">
      <c r="A3260" s="89"/>
      <c r="C3260" s="87"/>
      <c r="F3260" s="88"/>
      <c r="IL3260" s="50"/>
      <c r="IM3260" s="50"/>
      <c r="IN3260" s="50"/>
      <c r="IO3260" s="50"/>
      <c r="IP3260" s="50"/>
    </row>
    <row r="3261" s="83" customFormat="1" ht="15.75" customHeight="1" spans="1:250">
      <c r="A3261" s="89"/>
      <c r="C3261" s="87"/>
      <c r="F3261" s="88"/>
      <c r="IL3261" s="50"/>
      <c r="IM3261" s="50"/>
      <c r="IN3261" s="50"/>
      <c r="IO3261" s="50"/>
      <c r="IP3261" s="50"/>
    </row>
    <row r="3262" s="83" customFormat="1" ht="15.75" customHeight="1" spans="1:250">
      <c r="A3262" s="89"/>
      <c r="C3262" s="87"/>
      <c r="F3262" s="88"/>
      <c r="IL3262" s="50"/>
      <c r="IM3262" s="50"/>
      <c r="IN3262" s="50"/>
      <c r="IO3262" s="50"/>
      <c r="IP3262" s="50"/>
    </row>
    <row r="3263" s="83" customFormat="1" ht="15.75" customHeight="1" spans="1:250">
      <c r="A3263" s="89"/>
      <c r="C3263" s="87"/>
      <c r="F3263" s="88"/>
      <c r="IL3263" s="50"/>
      <c r="IM3263" s="50"/>
      <c r="IN3263" s="50"/>
      <c r="IO3263" s="50"/>
      <c r="IP3263" s="50"/>
    </row>
    <row r="3264" s="83" customFormat="1" ht="15.75" customHeight="1" spans="1:250">
      <c r="A3264" s="89"/>
      <c r="C3264" s="87"/>
      <c r="F3264" s="88"/>
      <c r="IL3264" s="50"/>
      <c r="IM3264" s="50"/>
      <c r="IN3264" s="50"/>
      <c r="IO3264" s="50"/>
      <c r="IP3264" s="50"/>
    </row>
    <row r="3265" s="83" customFormat="1" ht="15.75" customHeight="1" spans="1:250">
      <c r="A3265" s="89"/>
      <c r="C3265" s="87"/>
      <c r="F3265" s="88"/>
      <c r="IL3265" s="50"/>
      <c r="IM3265" s="50"/>
      <c r="IN3265" s="50"/>
      <c r="IO3265" s="50"/>
      <c r="IP3265" s="50"/>
    </row>
    <row r="3266" s="83" customFormat="1" ht="15.75" customHeight="1" spans="1:250">
      <c r="A3266" s="89"/>
      <c r="C3266" s="87"/>
      <c r="F3266" s="88"/>
      <c r="IL3266" s="50"/>
      <c r="IM3266" s="50"/>
      <c r="IN3266" s="50"/>
      <c r="IO3266" s="50"/>
      <c r="IP3266" s="50"/>
    </row>
    <row r="3267" s="83" customFormat="1" ht="15.75" customHeight="1" spans="1:250">
      <c r="A3267" s="89"/>
      <c r="C3267" s="87"/>
      <c r="F3267" s="88"/>
      <c r="IL3267" s="50"/>
      <c r="IM3267" s="50"/>
      <c r="IN3267" s="50"/>
      <c r="IO3267" s="50"/>
      <c r="IP3267" s="50"/>
    </row>
    <row r="3268" s="83" customFormat="1" ht="15.75" customHeight="1" spans="1:250">
      <c r="A3268" s="89"/>
      <c r="C3268" s="87"/>
      <c r="F3268" s="88"/>
      <c r="IL3268" s="50"/>
      <c r="IM3268" s="50"/>
      <c r="IN3268" s="50"/>
      <c r="IO3268" s="50"/>
      <c r="IP3268" s="50"/>
    </row>
    <row r="3269" s="83" customFormat="1" ht="15.75" customHeight="1" spans="1:250">
      <c r="A3269" s="89"/>
      <c r="C3269" s="87"/>
      <c r="F3269" s="88"/>
      <c r="IL3269" s="50"/>
      <c r="IM3269" s="50"/>
      <c r="IN3269" s="50"/>
      <c r="IO3269" s="50"/>
      <c r="IP3269" s="50"/>
    </row>
    <row r="3270" s="83" customFormat="1" ht="15.75" customHeight="1" spans="1:250">
      <c r="A3270" s="89"/>
      <c r="C3270" s="87"/>
      <c r="F3270" s="88"/>
      <c r="IL3270" s="50"/>
      <c r="IM3270" s="50"/>
      <c r="IN3270" s="50"/>
      <c r="IO3270" s="50"/>
      <c r="IP3270" s="50"/>
    </row>
    <row r="3271" s="83" customFormat="1" ht="15.75" customHeight="1" spans="1:250">
      <c r="A3271" s="89"/>
      <c r="C3271" s="87"/>
      <c r="F3271" s="88"/>
      <c r="IL3271" s="50"/>
      <c r="IM3271" s="50"/>
      <c r="IN3271" s="50"/>
      <c r="IO3271" s="50"/>
      <c r="IP3271" s="50"/>
    </row>
    <row r="3272" s="83" customFormat="1" ht="15.75" customHeight="1" spans="1:250">
      <c r="A3272" s="89"/>
      <c r="C3272" s="87"/>
      <c r="F3272" s="88"/>
      <c r="IL3272" s="50"/>
      <c r="IM3272" s="50"/>
      <c r="IN3272" s="50"/>
      <c r="IO3272" s="50"/>
      <c r="IP3272" s="50"/>
    </row>
    <row r="3273" s="83" customFormat="1" ht="15.75" customHeight="1" spans="1:250">
      <c r="A3273" s="89"/>
      <c r="C3273" s="87"/>
      <c r="F3273" s="88"/>
      <c r="IL3273" s="50"/>
      <c r="IM3273" s="50"/>
      <c r="IN3273" s="50"/>
      <c r="IO3273" s="50"/>
      <c r="IP3273" s="50"/>
    </row>
    <row r="3274" s="83" customFormat="1" ht="15.75" customHeight="1" spans="1:250">
      <c r="A3274" s="89"/>
      <c r="C3274" s="87"/>
      <c r="F3274" s="88"/>
      <c r="IL3274" s="50"/>
      <c r="IM3274" s="50"/>
      <c r="IN3274" s="50"/>
      <c r="IO3274" s="50"/>
      <c r="IP3274" s="50"/>
    </row>
    <row r="3275" s="83" customFormat="1" ht="15.75" customHeight="1" spans="1:250">
      <c r="A3275" s="89"/>
      <c r="C3275" s="87"/>
      <c r="F3275" s="88"/>
      <c r="IL3275" s="50"/>
      <c r="IM3275" s="50"/>
      <c r="IN3275" s="50"/>
      <c r="IO3275" s="50"/>
      <c r="IP3275" s="50"/>
    </row>
    <row r="3276" s="83" customFormat="1" ht="15.75" customHeight="1" spans="1:250">
      <c r="A3276" s="89"/>
      <c r="C3276" s="87"/>
      <c r="F3276" s="88"/>
      <c r="IL3276" s="50"/>
      <c r="IM3276" s="50"/>
      <c r="IN3276" s="50"/>
      <c r="IO3276" s="50"/>
      <c r="IP3276" s="50"/>
    </row>
    <row r="3277" s="83" customFormat="1" ht="15.75" customHeight="1" spans="1:250">
      <c r="A3277" s="89"/>
      <c r="C3277" s="87"/>
      <c r="F3277" s="88"/>
      <c r="IL3277" s="50"/>
      <c r="IM3277" s="50"/>
      <c r="IN3277" s="50"/>
      <c r="IO3277" s="50"/>
      <c r="IP3277" s="50"/>
    </row>
    <row r="3278" s="83" customFormat="1" ht="15.75" customHeight="1" spans="1:250">
      <c r="A3278" s="89"/>
      <c r="C3278" s="87"/>
      <c r="F3278" s="88"/>
      <c r="IL3278" s="50"/>
      <c r="IM3278" s="50"/>
      <c r="IN3278" s="50"/>
      <c r="IO3278" s="50"/>
      <c r="IP3278" s="50"/>
    </row>
    <row r="3279" s="83" customFormat="1" ht="15.75" customHeight="1" spans="1:250">
      <c r="A3279" s="89"/>
      <c r="C3279" s="87"/>
      <c r="F3279" s="88"/>
      <c r="IL3279" s="50"/>
      <c r="IM3279" s="50"/>
      <c r="IN3279" s="50"/>
      <c r="IO3279" s="50"/>
      <c r="IP3279" s="50"/>
    </row>
    <row r="3280" s="83" customFormat="1" ht="15.75" customHeight="1" spans="1:250">
      <c r="A3280" s="89"/>
      <c r="C3280" s="87"/>
      <c r="F3280" s="88"/>
      <c r="IL3280" s="50"/>
      <c r="IM3280" s="50"/>
      <c r="IN3280" s="50"/>
      <c r="IO3280" s="50"/>
      <c r="IP3280" s="50"/>
    </row>
    <row r="3281" s="83" customFormat="1" ht="15.75" customHeight="1" spans="1:250">
      <c r="A3281" s="89"/>
      <c r="C3281" s="87"/>
      <c r="F3281" s="88"/>
      <c r="IL3281" s="50"/>
      <c r="IM3281" s="50"/>
      <c r="IN3281" s="50"/>
      <c r="IO3281" s="50"/>
      <c r="IP3281" s="50"/>
    </row>
    <row r="3282" s="83" customFormat="1" ht="15.75" customHeight="1" spans="1:250">
      <c r="A3282" s="89"/>
      <c r="C3282" s="87"/>
      <c r="F3282" s="88"/>
      <c r="IL3282" s="50"/>
      <c r="IM3282" s="50"/>
      <c r="IN3282" s="50"/>
      <c r="IO3282" s="50"/>
      <c r="IP3282" s="50"/>
    </row>
    <row r="3283" s="83" customFormat="1" ht="15.75" customHeight="1" spans="1:250">
      <c r="A3283" s="89"/>
      <c r="C3283" s="87"/>
      <c r="F3283" s="88"/>
      <c r="IL3283" s="50"/>
      <c r="IM3283" s="50"/>
      <c r="IN3283" s="50"/>
      <c r="IO3283" s="50"/>
      <c r="IP3283" s="50"/>
    </row>
    <row r="3284" s="83" customFormat="1" ht="15.75" customHeight="1" spans="1:250">
      <c r="A3284" s="89"/>
      <c r="C3284" s="87"/>
      <c r="F3284" s="88"/>
      <c r="IL3284" s="50"/>
      <c r="IM3284" s="50"/>
      <c r="IN3284" s="50"/>
      <c r="IO3284" s="50"/>
      <c r="IP3284" s="50"/>
    </row>
    <row r="3285" s="83" customFormat="1" ht="15.75" customHeight="1" spans="1:250">
      <c r="A3285" s="89"/>
      <c r="C3285" s="87"/>
      <c r="F3285" s="88"/>
      <c r="IL3285" s="50"/>
      <c r="IM3285" s="50"/>
      <c r="IN3285" s="50"/>
      <c r="IO3285" s="50"/>
      <c r="IP3285" s="50"/>
    </row>
    <row r="3286" s="83" customFormat="1" ht="15.75" customHeight="1" spans="1:250">
      <c r="A3286" s="89"/>
      <c r="C3286" s="87"/>
      <c r="F3286" s="88"/>
      <c r="IL3286" s="50"/>
      <c r="IM3286" s="50"/>
      <c r="IN3286" s="50"/>
      <c r="IO3286" s="50"/>
      <c r="IP3286" s="50"/>
    </row>
    <row r="3287" s="83" customFormat="1" ht="15.75" customHeight="1" spans="1:250">
      <c r="A3287" s="89"/>
      <c r="C3287" s="87"/>
      <c r="F3287" s="88"/>
      <c r="IL3287" s="50"/>
      <c r="IM3287" s="50"/>
      <c r="IN3287" s="50"/>
      <c r="IO3287" s="50"/>
      <c r="IP3287" s="50"/>
    </row>
    <row r="3288" s="83" customFormat="1" ht="15.75" customHeight="1" spans="1:250">
      <c r="A3288" s="89"/>
      <c r="C3288" s="87"/>
      <c r="F3288" s="88"/>
      <c r="IL3288" s="50"/>
      <c r="IM3288" s="50"/>
      <c r="IN3288" s="50"/>
      <c r="IO3288" s="50"/>
      <c r="IP3288" s="50"/>
    </row>
    <row r="3289" s="83" customFormat="1" ht="15.75" customHeight="1" spans="1:250">
      <c r="A3289" s="89"/>
      <c r="C3289" s="87"/>
      <c r="F3289" s="88"/>
      <c r="IL3289" s="50"/>
      <c r="IM3289" s="50"/>
      <c r="IN3289" s="50"/>
      <c r="IO3289" s="50"/>
      <c r="IP3289" s="50"/>
    </row>
    <row r="3290" s="83" customFormat="1" ht="15.75" customHeight="1" spans="1:250">
      <c r="A3290" s="89"/>
      <c r="C3290" s="87"/>
      <c r="F3290" s="88"/>
      <c r="IL3290" s="50"/>
      <c r="IM3290" s="50"/>
      <c r="IN3290" s="50"/>
      <c r="IO3290" s="50"/>
      <c r="IP3290" s="50"/>
    </row>
    <row r="3291" s="83" customFormat="1" ht="15.75" customHeight="1" spans="1:250">
      <c r="A3291" s="89"/>
      <c r="C3291" s="87"/>
      <c r="F3291" s="88"/>
      <c r="IL3291" s="50"/>
      <c r="IM3291" s="50"/>
      <c r="IN3291" s="50"/>
      <c r="IO3291" s="50"/>
      <c r="IP3291" s="50"/>
    </row>
    <row r="3292" s="83" customFormat="1" ht="15.75" customHeight="1" spans="1:250">
      <c r="A3292" s="89"/>
      <c r="C3292" s="87"/>
      <c r="F3292" s="88"/>
      <c r="IL3292" s="50"/>
      <c r="IM3292" s="50"/>
      <c r="IN3292" s="50"/>
      <c r="IO3292" s="50"/>
      <c r="IP3292" s="50"/>
    </row>
    <row r="3293" s="83" customFormat="1" ht="15.75" customHeight="1" spans="1:250">
      <c r="A3293" s="89"/>
      <c r="C3293" s="87"/>
      <c r="F3293" s="88"/>
      <c r="IL3293" s="50"/>
      <c r="IM3293" s="50"/>
      <c r="IN3293" s="50"/>
      <c r="IO3293" s="50"/>
      <c r="IP3293" s="50"/>
    </row>
    <row r="3294" s="83" customFormat="1" ht="15.75" customHeight="1" spans="1:250">
      <c r="A3294" s="89"/>
      <c r="C3294" s="87"/>
      <c r="F3294" s="88"/>
      <c r="IL3294" s="50"/>
      <c r="IM3294" s="50"/>
      <c r="IN3294" s="50"/>
      <c r="IO3294" s="50"/>
      <c r="IP3294" s="50"/>
    </row>
    <row r="3295" s="83" customFormat="1" ht="15.75" customHeight="1" spans="1:250">
      <c r="A3295" s="89"/>
      <c r="C3295" s="87"/>
      <c r="F3295" s="88"/>
      <c r="IL3295" s="50"/>
      <c r="IM3295" s="50"/>
      <c r="IN3295" s="50"/>
      <c r="IO3295" s="50"/>
      <c r="IP3295" s="50"/>
    </row>
    <row r="3296" s="83" customFormat="1" ht="15.75" customHeight="1" spans="1:250">
      <c r="A3296" s="89"/>
      <c r="C3296" s="87"/>
      <c r="F3296" s="88"/>
      <c r="IL3296" s="50"/>
      <c r="IM3296" s="50"/>
      <c r="IN3296" s="50"/>
      <c r="IO3296" s="50"/>
      <c r="IP3296" s="50"/>
    </row>
    <row r="3297" s="83" customFormat="1" ht="15.75" customHeight="1" spans="1:250">
      <c r="A3297" s="89"/>
      <c r="C3297" s="87"/>
      <c r="F3297" s="88"/>
      <c r="IL3297" s="50"/>
      <c r="IM3297" s="50"/>
      <c r="IN3297" s="50"/>
      <c r="IO3297" s="50"/>
      <c r="IP3297" s="50"/>
    </row>
    <row r="3298" s="83" customFormat="1" ht="15.75" customHeight="1" spans="1:250">
      <c r="A3298" s="89"/>
      <c r="C3298" s="87"/>
      <c r="F3298" s="88"/>
      <c r="IL3298" s="50"/>
      <c r="IM3298" s="50"/>
      <c r="IN3298" s="50"/>
      <c r="IO3298" s="50"/>
      <c r="IP3298" s="50"/>
    </row>
    <row r="3299" s="83" customFormat="1" ht="15.75" customHeight="1" spans="1:250">
      <c r="A3299" s="89"/>
      <c r="C3299" s="87"/>
      <c r="F3299" s="88"/>
      <c r="IL3299" s="50"/>
      <c r="IM3299" s="50"/>
      <c r="IN3299" s="50"/>
      <c r="IO3299" s="50"/>
      <c r="IP3299" s="50"/>
    </row>
    <row r="3300" s="83" customFormat="1" ht="15.75" customHeight="1" spans="1:250">
      <c r="A3300" s="89"/>
      <c r="C3300" s="87"/>
      <c r="F3300" s="88"/>
      <c r="IL3300" s="50"/>
      <c r="IM3300" s="50"/>
      <c r="IN3300" s="50"/>
      <c r="IO3300" s="50"/>
      <c r="IP3300" s="50"/>
    </row>
    <row r="3301" s="83" customFormat="1" ht="15.75" customHeight="1" spans="1:250">
      <c r="A3301" s="89"/>
      <c r="C3301" s="87"/>
      <c r="F3301" s="88"/>
      <c r="IL3301" s="50"/>
      <c r="IM3301" s="50"/>
      <c r="IN3301" s="50"/>
      <c r="IO3301" s="50"/>
      <c r="IP3301" s="50"/>
    </row>
    <row r="3302" s="83" customFormat="1" ht="15.75" customHeight="1" spans="1:250">
      <c r="A3302" s="89"/>
      <c r="C3302" s="87"/>
      <c r="F3302" s="88"/>
      <c r="IL3302" s="50"/>
      <c r="IM3302" s="50"/>
      <c r="IN3302" s="50"/>
      <c r="IO3302" s="50"/>
      <c r="IP3302" s="50"/>
    </row>
    <row r="3303" s="83" customFormat="1" ht="15.75" customHeight="1" spans="1:250">
      <c r="A3303" s="89"/>
      <c r="C3303" s="87"/>
      <c r="F3303" s="88"/>
      <c r="IL3303" s="50"/>
      <c r="IM3303" s="50"/>
      <c r="IN3303" s="50"/>
      <c r="IO3303" s="50"/>
      <c r="IP3303" s="50"/>
    </row>
    <row r="3304" s="83" customFormat="1" ht="15.75" customHeight="1" spans="1:250">
      <c r="A3304" s="89"/>
      <c r="C3304" s="87"/>
      <c r="F3304" s="88"/>
      <c r="IL3304" s="50"/>
      <c r="IM3304" s="50"/>
      <c r="IN3304" s="50"/>
      <c r="IO3304" s="50"/>
      <c r="IP3304" s="50"/>
    </row>
    <row r="3305" s="83" customFormat="1" ht="15.75" customHeight="1" spans="1:250">
      <c r="A3305" s="89"/>
      <c r="C3305" s="87"/>
      <c r="F3305" s="88"/>
      <c r="IL3305" s="50"/>
      <c r="IM3305" s="50"/>
      <c r="IN3305" s="50"/>
      <c r="IO3305" s="50"/>
      <c r="IP3305" s="50"/>
    </row>
    <row r="3306" s="83" customFormat="1" ht="15.75" customHeight="1" spans="1:250">
      <c r="A3306" s="89"/>
      <c r="C3306" s="87"/>
      <c r="F3306" s="88"/>
      <c r="IL3306" s="50"/>
      <c r="IM3306" s="50"/>
      <c r="IN3306" s="50"/>
      <c r="IO3306" s="50"/>
      <c r="IP3306" s="50"/>
    </row>
    <row r="3307" s="83" customFormat="1" ht="15.75" customHeight="1" spans="1:250">
      <c r="A3307" s="89"/>
      <c r="C3307" s="87"/>
      <c r="F3307" s="88"/>
      <c r="IL3307" s="50"/>
      <c r="IM3307" s="50"/>
      <c r="IN3307" s="50"/>
      <c r="IO3307" s="50"/>
      <c r="IP3307" s="50"/>
    </row>
    <row r="3308" s="83" customFormat="1" ht="15.75" customHeight="1" spans="1:250">
      <c r="A3308" s="89"/>
      <c r="C3308" s="87"/>
      <c r="F3308" s="88"/>
      <c r="IL3308" s="50"/>
      <c r="IM3308" s="50"/>
      <c r="IN3308" s="50"/>
      <c r="IO3308" s="50"/>
      <c r="IP3308" s="50"/>
    </row>
    <row r="3309" s="83" customFormat="1" ht="15.75" customHeight="1" spans="1:250">
      <c r="A3309" s="89"/>
      <c r="C3309" s="87"/>
      <c r="F3309" s="88"/>
      <c r="IL3309" s="50"/>
      <c r="IM3309" s="50"/>
      <c r="IN3309" s="50"/>
      <c r="IO3309" s="50"/>
      <c r="IP3309" s="50"/>
    </row>
    <row r="3310" s="83" customFormat="1" ht="15.75" customHeight="1" spans="1:250">
      <c r="A3310" s="89"/>
      <c r="C3310" s="87"/>
      <c r="F3310" s="88"/>
      <c r="IL3310" s="50"/>
      <c r="IM3310" s="50"/>
      <c r="IN3310" s="50"/>
      <c r="IO3310" s="50"/>
      <c r="IP3310" s="50"/>
    </row>
    <row r="3311" s="83" customFormat="1" ht="15.75" customHeight="1" spans="1:250">
      <c r="A3311" s="89"/>
      <c r="C3311" s="87"/>
      <c r="F3311" s="88"/>
      <c r="IL3311" s="50"/>
      <c r="IM3311" s="50"/>
      <c r="IN3311" s="50"/>
      <c r="IO3311" s="50"/>
      <c r="IP3311" s="50"/>
    </row>
    <row r="3312" s="83" customFormat="1" ht="15.75" customHeight="1" spans="1:250">
      <c r="A3312" s="89"/>
      <c r="C3312" s="87"/>
      <c r="F3312" s="88"/>
      <c r="IL3312" s="50"/>
      <c r="IM3312" s="50"/>
      <c r="IN3312" s="50"/>
      <c r="IO3312" s="50"/>
      <c r="IP3312" s="50"/>
    </row>
    <row r="3313" s="83" customFormat="1" ht="15.75" customHeight="1" spans="1:250">
      <c r="A3313" s="89"/>
      <c r="C3313" s="87"/>
      <c r="F3313" s="88"/>
      <c r="IL3313" s="50"/>
      <c r="IM3313" s="50"/>
      <c r="IN3313" s="50"/>
      <c r="IO3313" s="50"/>
      <c r="IP3313" s="50"/>
    </row>
    <row r="3314" s="83" customFormat="1" ht="15.75" customHeight="1" spans="1:250">
      <c r="A3314" s="89"/>
      <c r="C3314" s="87"/>
      <c r="F3314" s="88"/>
      <c r="IL3314" s="50"/>
      <c r="IM3314" s="50"/>
      <c r="IN3314" s="50"/>
      <c r="IO3314" s="50"/>
      <c r="IP3314" s="50"/>
    </row>
    <row r="3315" s="83" customFormat="1" ht="15.75" customHeight="1" spans="1:250">
      <c r="A3315" s="89"/>
      <c r="C3315" s="87"/>
      <c r="F3315" s="88"/>
      <c r="IL3315" s="50"/>
      <c r="IM3315" s="50"/>
      <c r="IN3315" s="50"/>
      <c r="IO3315" s="50"/>
      <c r="IP3315" s="50"/>
    </row>
    <row r="3316" s="83" customFormat="1" ht="15.75" customHeight="1" spans="1:250">
      <c r="A3316" s="89"/>
      <c r="C3316" s="87"/>
      <c r="F3316" s="88"/>
      <c r="IL3316" s="50"/>
      <c r="IM3316" s="50"/>
      <c r="IN3316" s="50"/>
      <c r="IO3316" s="50"/>
      <c r="IP3316" s="50"/>
    </row>
    <row r="3317" s="83" customFormat="1" ht="15.75" customHeight="1" spans="1:250">
      <c r="A3317" s="89"/>
      <c r="C3317" s="87"/>
      <c r="F3317" s="88"/>
      <c r="IL3317" s="50"/>
      <c r="IM3317" s="50"/>
      <c r="IN3317" s="50"/>
      <c r="IO3317" s="50"/>
      <c r="IP3317" s="50"/>
    </row>
    <row r="3318" s="83" customFormat="1" ht="15.75" customHeight="1" spans="1:250">
      <c r="A3318" s="89"/>
      <c r="C3318" s="87"/>
      <c r="F3318" s="88"/>
      <c r="IL3318" s="50"/>
      <c r="IM3318" s="50"/>
      <c r="IN3318" s="50"/>
      <c r="IO3318" s="50"/>
      <c r="IP3318" s="50"/>
    </row>
    <row r="3319" s="83" customFormat="1" ht="15.75" customHeight="1" spans="1:250">
      <c r="A3319" s="89"/>
      <c r="C3319" s="87"/>
      <c r="F3319" s="88"/>
      <c r="IL3319" s="50"/>
      <c r="IM3319" s="50"/>
      <c r="IN3319" s="50"/>
      <c r="IO3319" s="50"/>
      <c r="IP3319" s="50"/>
    </row>
    <row r="3320" s="83" customFormat="1" ht="15.75" customHeight="1" spans="1:250">
      <c r="A3320" s="89"/>
      <c r="C3320" s="87"/>
      <c r="F3320" s="88"/>
      <c r="IL3320" s="50"/>
      <c r="IM3320" s="50"/>
      <c r="IN3320" s="50"/>
      <c r="IO3320" s="50"/>
      <c r="IP3320" s="50"/>
    </row>
    <row r="3321" s="83" customFormat="1" ht="15.75" customHeight="1" spans="1:250">
      <c r="A3321" s="89"/>
      <c r="C3321" s="87"/>
      <c r="F3321" s="88"/>
      <c r="IL3321" s="50"/>
      <c r="IM3321" s="50"/>
      <c r="IN3321" s="50"/>
      <c r="IO3321" s="50"/>
      <c r="IP3321" s="50"/>
    </row>
    <row r="3322" s="83" customFormat="1" ht="15.75" customHeight="1" spans="1:250">
      <c r="A3322" s="89"/>
      <c r="C3322" s="87"/>
      <c r="F3322" s="88"/>
      <c r="IL3322" s="50"/>
      <c r="IM3322" s="50"/>
      <c r="IN3322" s="50"/>
      <c r="IO3322" s="50"/>
      <c r="IP3322" s="50"/>
    </row>
    <row r="3323" s="83" customFormat="1" ht="15.75" customHeight="1" spans="1:250">
      <c r="A3323" s="89"/>
      <c r="C3323" s="87"/>
      <c r="F3323" s="88"/>
      <c r="IL3323" s="50"/>
      <c r="IM3323" s="50"/>
      <c r="IN3323" s="50"/>
      <c r="IO3323" s="50"/>
      <c r="IP3323" s="50"/>
    </row>
    <row r="3324" s="83" customFormat="1" ht="15.75" customHeight="1" spans="1:250">
      <c r="A3324" s="89"/>
      <c r="C3324" s="87"/>
      <c r="F3324" s="88"/>
      <c r="IL3324" s="50"/>
      <c r="IM3324" s="50"/>
      <c r="IN3324" s="50"/>
      <c r="IO3324" s="50"/>
      <c r="IP3324" s="50"/>
    </row>
    <row r="3325" s="83" customFormat="1" ht="15.75" customHeight="1" spans="1:250">
      <c r="A3325" s="89"/>
      <c r="C3325" s="87"/>
      <c r="F3325" s="88"/>
      <c r="IL3325" s="50"/>
      <c r="IM3325" s="50"/>
      <c r="IN3325" s="50"/>
      <c r="IO3325" s="50"/>
      <c r="IP3325" s="50"/>
    </row>
    <row r="3326" s="83" customFormat="1" ht="15.75" customHeight="1" spans="1:250">
      <c r="A3326" s="89"/>
      <c r="C3326" s="87"/>
      <c r="F3326" s="88"/>
      <c r="IL3326" s="50"/>
      <c r="IM3326" s="50"/>
      <c r="IN3326" s="50"/>
      <c r="IO3326" s="50"/>
      <c r="IP3326" s="50"/>
    </row>
    <row r="3327" s="83" customFormat="1" ht="15.75" customHeight="1" spans="1:250">
      <c r="A3327" s="89"/>
      <c r="C3327" s="87"/>
      <c r="F3327" s="88"/>
      <c r="IL3327" s="50"/>
      <c r="IM3327" s="50"/>
      <c r="IN3327" s="50"/>
      <c r="IO3327" s="50"/>
      <c r="IP3327" s="50"/>
    </row>
    <row r="3328" s="83" customFormat="1" ht="15.75" customHeight="1" spans="1:250">
      <c r="A3328" s="89"/>
      <c r="C3328" s="87"/>
      <c r="F3328" s="88"/>
      <c r="IL3328" s="50"/>
      <c r="IM3328" s="50"/>
      <c r="IN3328" s="50"/>
      <c r="IO3328" s="50"/>
      <c r="IP3328" s="50"/>
    </row>
    <row r="3329" s="83" customFormat="1" ht="15.75" customHeight="1" spans="1:250">
      <c r="A3329" s="89"/>
      <c r="C3329" s="87"/>
      <c r="F3329" s="88"/>
      <c r="IL3329" s="50"/>
      <c r="IM3329" s="50"/>
      <c r="IN3329" s="50"/>
      <c r="IO3329" s="50"/>
      <c r="IP3329" s="50"/>
    </row>
    <row r="3330" s="83" customFormat="1" ht="15.75" customHeight="1" spans="1:250">
      <c r="A3330" s="89"/>
      <c r="C3330" s="87"/>
      <c r="F3330" s="88"/>
      <c r="IL3330" s="50"/>
      <c r="IM3330" s="50"/>
      <c r="IN3330" s="50"/>
      <c r="IO3330" s="50"/>
      <c r="IP3330" s="50"/>
    </row>
    <row r="3331" s="83" customFormat="1" ht="15.75" customHeight="1" spans="1:250">
      <c r="A3331" s="89"/>
      <c r="C3331" s="87"/>
      <c r="F3331" s="88"/>
      <c r="IL3331" s="50"/>
      <c r="IM3331" s="50"/>
      <c r="IN3331" s="50"/>
      <c r="IO3331" s="50"/>
      <c r="IP3331" s="50"/>
    </row>
    <row r="3332" s="83" customFormat="1" ht="15.75" customHeight="1" spans="1:250">
      <c r="A3332" s="89"/>
      <c r="C3332" s="87"/>
      <c r="F3332" s="88"/>
      <c r="IL3332" s="50"/>
      <c r="IM3332" s="50"/>
      <c r="IN3332" s="50"/>
      <c r="IO3332" s="50"/>
      <c r="IP3332" s="50"/>
    </row>
    <row r="3333" s="83" customFormat="1" ht="15.75" customHeight="1" spans="1:250">
      <c r="A3333" s="89"/>
      <c r="C3333" s="87"/>
      <c r="F3333" s="88"/>
      <c r="IL3333" s="50"/>
      <c r="IM3333" s="50"/>
      <c r="IN3333" s="50"/>
      <c r="IO3333" s="50"/>
      <c r="IP3333" s="50"/>
    </row>
    <row r="3334" s="83" customFormat="1" ht="15.75" customHeight="1" spans="1:250">
      <c r="A3334" s="89"/>
      <c r="C3334" s="87"/>
      <c r="F3334" s="88"/>
      <c r="IL3334" s="50"/>
      <c r="IM3334" s="50"/>
      <c r="IN3334" s="50"/>
      <c r="IO3334" s="50"/>
      <c r="IP3334" s="50"/>
    </row>
    <row r="3335" s="83" customFormat="1" ht="15.75" customHeight="1" spans="1:250">
      <c r="A3335" s="89"/>
      <c r="C3335" s="87"/>
      <c r="F3335" s="88"/>
      <c r="IL3335" s="50"/>
      <c r="IM3335" s="50"/>
      <c r="IN3335" s="50"/>
      <c r="IO3335" s="50"/>
      <c r="IP3335" s="50"/>
    </row>
    <row r="3336" s="83" customFormat="1" ht="15.75" customHeight="1" spans="1:250">
      <c r="A3336" s="89"/>
      <c r="C3336" s="87"/>
      <c r="F3336" s="88"/>
      <c r="IL3336" s="50"/>
      <c r="IM3336" s="50"/>
      <c r="IN3336" s="50"/>
      <c r="IO3336" s="50"/>
      <c r="IP3336" s="50"/>
    </row>
    <row r="3337" s="83" customFormat="1" ht="15.75" customHeight="1" spans="1:250">
      <c r="A3337" s="89"/>
      <c r="C3337" s="87"/>
      <c r="F3337" s="88"/>
      <c r="IL3337" s="50"/>
      <c r="IM3337" s="50"/>
      <c r="IN3337" s="50"/>
      <c r="IO3337" s="50"/>
      <c r="IP3337" s="50"/>
    </row>
    <row r="3338" s="83" customFormat="1" ht="15.75" customHeight="1" spans="1:250">
      <c r="A3338" s="89"/>
      <c r="C3338" s="87"/>
      <c r="F3338" s="88"/>
      <c r="IL3338" s="50"/>
      <c r="IM3338" s="50"/>
      <c r="IN3338" s="50"/>
      <c r="IO3338" s="50"/>
      <c r="IP3338" s="50"/>
    </row>
    <row r="3339" s="83" customFormat="1" ht="15.75" customHeight="1" spans="1:250">
      <c r="A3339" s="89"/>
      <c r="C3339" s="87"/>
      <c r="F3339" s="88"/>
      <c r="IL3339" s="50"/>
      <c r="IM3339" s="50"/>
      <c r="IN3339" s="50"/>
      <c r="IO3339" s="50"/>
      <c r="IP3339" s="50"/>
    </row>
    <row r="3340" s="83" customFormat="1" ht="15.75" customHeight="1" spans="1:250">
      <c r="A3340" s="89"/>
      <c r="C3340" s="87"/>
      <c r="F3340" s="88"/>
      <c r="IL3340" s="50"/>
      <c r="IM3340" s="50"/>
      <c r="IN3340" s="50"/>
      <c r="IO3340" s="50"/>
      <c r="IP3340" s="50"/>
    </row>
    <row r="3341" s="83" customFormat="1" ht="15.75" customHeight="1" spans="1:250">
      <c r="A3341" s="89"/>
      <c r="C3341" s="87"/>
      <c r="F3341" s="88"/>
      <c r="IL3341" s="50"/>
      <c r="IM3341" s="50"/>
      <c r="IN3341" s="50"/>
      <c r="IO3341" s="50"/>
      <c r="IP3341" s="50"/>
    </row>
    <row r="3342" s="83" customFormat="1" ht="15.75" customHeight="1" spans="1:250">
      <c r="A3342" s="89"/>
      <c r="C3342" s="87"/>
      <c r="F3342" s="88"/>
      <c r="IL3342" s="50"/>
      <c r="IM3342" s="50"/>
      <c r="IN3342" s="50"/>
      <c r="IO3342" s="50"/>
      <c r="IP3342" s="50"/>
    </row>
    <row r="3343" s="83" customFormat="1" ht="15.75" customHeight="1" spans="1:250">
      <c r="A3343" s="89"/>
      <c r="C3343" s="87"/>
      <c r="F3343" s="88"/>
      <c r="IL3343" s="50"/>
      <c r="IM3343" s="50"/>
      <c r="IN3343" s="50"/>
      <c r="IO3343" s="50"/>
      <c r="IP3343" s="50"/>
    </row>
    <row r="3344" s="83" customFormat="1" ht="15.75" customHeight="1" spans="1:250">
      <c r="A3344" s="89"/>
      <c r="C3344" s="87"/>
      <c r="F3344" s="88"/>
      <c r="IL3344" s="50"/>
      <c r="IM3344" s="50"/>
      <c r="IN3344" s="50"/>
      <c r="IO3344" s="50"/>
      <c r="IP3344" s="50"/>
    </row>
    <row r="3345" s="83" customFormat="1" ht="15.75" customHeight="1" spans="1:250">
      <c r="A3345" s="89"/>
      <c r="C3345" s="87"/>
      <c r="F3345" s="88"/>
      <c r="IL3345" s="50"/>
      <c r="IM3345" s="50"/>
      <c r="IN3345" s="50"/>
      <c r="IO3345" s="50"/>
      <c r="IP3345" s="50"/>
    </row>
    <row r="3346" s="83" customFormat="1" ht="15.75" customHeight="1" spans="1:250">
      <c r="A3346" s="89"/>
      <c r="C3346" s="87"/>
      <c r="F3346" s="88"/>
      <c r="IL3346" s="50"/>
      <c r="IM3346" s="50"/>
      <c r="IN3346" s="50"/>
      <c r="IO3346" s="50"/>
      <c r="IP3346" s="50"/>
    </row>
    <row r="3347" s="83" customFormat="1" ht="15.75" customHeight="1" spans="1:250">
      <c r="A3347" s="89"/>
      <c r="C3347" s="87"/>
      <c r="F3347" s="88"/>
      <c r="IL3347" s="50"/>
      <c r="IM3347" s="50"/>
      <c r="IN3347" s="50"/>
      <c r="IO3347" s="50"/>
      <c r="IP3347" s="50"/>
    </row>
    <row r="3348" s="83" customFormat="1" ht="15.75" customHeight="1" spans="1:250">
      <c r="A3348" s="89"/>
      <c r="C3348" s="87"/>
      <c r="F3348" s="88"/>
      <c r="IL3348" s="50"/>
      <c r="IM3348" s="50"/>
      <c r="IN3348" s="50"/>
      <c r="IO3348" s="50"/>
      <c r="IP3348" s="50"/>
    </row>
    <row r="3349" s="83" customFormat="1" ht="15.75" customHeight="1" spans="1:250">
      <c r="A3349" s="89"/>
      <c r="C3349" s="87"/>
      <c r="F3349" s="88"/>
      <c r="IL3349" s="50"/>
      <c r="IM3349" s="50"/>
      <c r="IN3349" s="50"/>
      <c r="IO3349" s="50"/>
      <c r="IP3349" s="50"/>
    </row>
    <row r="3350" s="83" customFormat="1" ht="15.75" customHeight="1" spans="1:250">
      <c r="A3350" s="89"/>
      <c r="C3350" s="87"/>
      <c r="F3350" s="88"/>
      <c r="IL3350" s="50"/>
      <c r="IM3350" s="50"/>
      <c r="IN3350" s="50"/>
      <c r="IO3350" s="50"/>
      <c r="IP3350" s="50"/>
    </row>
    <row r="3351" s="83" customFormat="1" ht="15.75" customHeight="1" spans="1:250">
      <c r="A3351" s="89"/>
      <c r="C3351" s="87"/>
      <c r="F3351" s="88"/>
      <c r="IL3351" s="50"/>
      <c r="IM3351" s="50"/>
      <c r="IN3351" s="50"/>
      <c r="IO3351" s="50"/>
      <c r="IP3351" s="50"/>
    </row>
    <row r="3352" s="83" customFormat="1" ht="15.75" customHeight="1" spans="1:250">
      <c r="A3352" s="89"/>
      <c r="C3352" s="87"/>
      <c r="F3352" s="88"/>
      <c r="IL3352" s="50"/>
      <c r="IM3352" s="50"/>
      <c r="IN3352" s="50"/>
      <c r="IO3352" s="50"/>
      <c r="IP3352" s="50"/>
    </row>
    <row r="3353" s="83" customFormat="1" ht="15.75" customHeight="1" spans="1:250">
      <c r="A3353" s="89"/>
      <c r="C3353" s="87"/>
      <c r="F3353" s="88"/>
      <c r="IL3353" s="50"/>
      <c r="IM3353" s="50"/>
      <c r="IN3353" s="50"/>
      <c r="IO3353" s="50"/>
      <c r="IP3353" s="50"/>
    </row>
    <row r="3354" s="83" customFormat="1" ht="15.75" customHeight="1" spans="1:250">
      <c r="A3354" s="89"/>
      <c r="C3354" s="87"/>
      <c r="F3354" s="88"/>
      <c r="IL3354" s="50"/>
      <c r="IM3354" s="50"/>
      <c r="IN3354" s="50"/>
      <c r="IO3354" s="50"/>
      <c r="IP3354" s="50"/>
    </row>
    <row r="3355" s="83" customFormat="1" ht="15.75" customHeight="1" spans="1:250">
      <c r="A3355" s="89"/>
      <c r="C3355" s="87"/>
      <c r="F3355" s="88"/>
      <c r="IL3355" s="50"/>
      <c r="IM3355" s="50"/>
      <c r="IN3355" s="50"/>
      <c r="IO3355" s="50"/>
      <c r="IP3355" s="50"/>
    </row>
    <row r="3356" s="83" customFormat="1" ht="15.75" customHeight="1" spans="1:250">
      <c r="A3356" s="89"/>
      <c r="C3356" s="87"/>
      <c r="F3356" s="88"/>
      <c r="IL3356" s="50"/>
      <c r="IM3356" s="50"/>
      <c r="IN3356" s="50"/>
      <c r="IO3356" s="50"/>
      <c r="IP3356" s="50"/>
    </row>
    <row r="3357" s="83" customFormat="1" ht="15.75" customHeight="1" spans="1:250">
      <c r="A3357" s="89"/>
      <c r="C3357" s="87"/>
      <c r="F3357" s="88"/>
      <c r="IL3357" s="50"/>
      <c r="IM3357" s="50"/>
      <c r="IN3357" s="50"/>
      <c r="IO3357" s="50"/>
      <c r="IP3357" s="50"/>
    </row>
    <row r="3358" s="83" customFormat="1" ht="15.75" customHeight="1" spans="1:250">
      <c r="A3358" s="89"/>
      <c r="C3358" s="87"/>
      <c r="F3358" s="88"/>
      <c r="IL3358" s="50"/>
      <c r="IM3358" s="50"/>
      <c r="IN3358" s="50"/>
      <c r="IO3358" s="50"/>
      <c r="IP3358" s="50"/>
    </row>
    <row r="3359" s="83" customFormat="1" ht="15.75" customHeight="1" spans="1:250">
      <c r="A3359" s="89"/>
      <c r="C3359" s="87"/>
      <c r="F3359" s="88"/>
      <c r="IL3359" s="50"/>
      <c r="IM3359" s="50"/>
      <c r="IN3359" s="50"/>
      <c r="IO3359" s="50"/>
      <c r="IP3359" s="50"/>
    </row>
    <row r="3360" s="83" customFormat="1" ht="15.75" customHeight="1" spans="1:250">
      <c r="A3360" s="89"/>
      <c r="C3360" s="87"/>
      <c r="F3360" s="88"/>
      <c r="IL3360" s="50"/>
      <c r="IM3360" s="50"/>
      <c r="IN3360" s="50"/>
      <c r="IO3360" s="50"/>
      <c r="IP3360" s="50"/>
    </row>
    <row r="3361" s="83" customFormat="1" ht="15.75" customHeight="1" spans="1:250">
      <c r="A3361" s="89"/>
      <c r="C3361" s="87"/>
      <c r="F3361" s="88"/>
      <c r="IL3361" s="50"/>
      <c r="IM3361" s="50"/>
      <c r="IN3361" s="50"/>
      <c r="IO3361" s="50"/>
      <c r="IP3361" s="50"/>
    </row>
    <row r="3362" s="83" customFormat="1" ht="15.75" customHeight="1" spans="1:250">
      <c r="A3362" s="89"/>
      <c r="C3362" s="87"/>
      <c r="F3362" s="88"/>
      <c r="IL3362" s="50"/>
      <c r="IM3362" s="50"/>
      <c r="IN3362" s="50"/>
      <c r="IO3362" s="50"/>
      <c r="IP3362" s="50"/>
    </row>
    <row r="3363" s="83" customFormat="1" ht="15.75" customHeight="1" spans="1:250">
      <c r="A3363" s="89"/>
      <c r="C3363" s="87"/>
      <c r="F3363" s="88"/>
      <c r="IL3363" s="50"/>
      <c r="IM3363" s="50"/>
      <c r="IN3363" s="50"/>
      <c r="IO3363" s="50"/>
      <c r="IP3363" s="50"/>
    </row>
    <row r="3364" s="83" customFormat="1" ht="15.75" customHeight="1" spans="1:250">
      <c r="A3364" s="89"/>
      <c r="C3364" s="87"/>
      <c r="F3364" s="88"/>
      <c r="IL3364" s="50"/>
      <c r="IM3364" s="50"/>
      <c r="IN3364" s="50"/>
      <c r="IO3364" s="50"/>
      <c r="IP3364" s="50"/>
    </row>
    <row r="3365" s="83" customFormat="1" ht="15.75" customHeight="1" spans="1:250">
      <c r="A3365" s="89"/>
      <c r="C3365" s="87"/>
      <c r="F3365" s="88"/>
      <c r="IL3365" s="50"/>
      <c r="IM3365" s="50"/>
      <c r="IN3365" s="50"/>
      <c r="IO3365" s="50"/>
      <c r="IP3365" s="50"/>
    </row>
    <row r="3366" s="83" customFormat="1" ht="15.75" customHeight="1" spans="1:250">
      <c r="A3366" s="89"/>
      <c r="C3366" s="87"/>
      <c r="F3366" s="88"/>
      <c r="IL3366" s="50"/>
      <c r="IM3366" s="50"/>
      <c r="IN3366" s="50"/>
      <c r="IO3366" s="50"/>
      <c r="IP3366" s="50"/>
    </row>
    <row r="3367" s="83" customFormat="1" ht="15.75" customHeight="1" spans="1:250">
      <c r="A3367" s="89"/>
      <c r="C3367" s="87"/>
      <c r="F3367" s="88"/>
      <c r="IL3367" s="50"/>
      <c r="IM3367" s="50"/>
      <c r="IN3367" s="50"/>
      <c r="IO3367" s="50"/>
      <c r="IP3367" s="50"/>
    </row>
    <row r="3368" s="83" customFormat="1" ht="15.75" customHeight="1" spans="1:250">
      <c r="A3368" s="89"/>
      <c r="C3368" s="87"/>
      <c r="F3368" s="88"/>
      <c r="IL3368" s="50"/>
      <c r="IM3368" s="50"/>
      <c r="IN3368" s="50"/>
      <c r="IO3368" s="50"/>
      <c r="IP3368" s="50"/>
    </row>
    <row r="3369" s="83" customFormat="1" ht="15.75" customHeight="1" spans="1:250">
      <c r="A3369" s="89"/>
      <c r="C3369" s="87"/>
      <c r="F3369" s="88"/>
      <c r="IL3369" s="50"/>
      <c r="IM3369" s="50"/>
      <c r="IN3369" s="50"/>
      <c r="IO3369" s="50"/>
      <c r="IP3369" s="50"/>
    </row>
    <row r="3370" s="83" customFormat="1" ht="15.75" customHeight="1" spans="1:250">
      <c r="A3370" s="89"/>
      <c r="C3370" s="87"/>
      <c r="F3370" s="88"/>
      <c r="IL3370" s="50"/>
      <c r="IM3370" s="50"/>
      <c r="IN3370" s="50"/>
      <c r="IO3370" s="50"/>
      <c r="IP3370" s="50"/>
    </row>
    <row r="3371" s="83" customFormat="1" ht="15.75" customHeight="1" spans="1:250">
      <c r="A3371" s="89"/>
      <c r="C3371" s="87"/>
      <c r="F3371" s="88"/>
      <c r="IL3371" s="50"/>
      <c r="IM3371" s="50"/>
      <c r="IN3371" s="50"/>
      <c r="IO3371" s="50"/>
      <c r="IP3371" s="50"/>
    </row>
    <row r="3372" s="83" customFormat="1" ht="15.75" customHeight="1" spans="1:250">
      <c r="A3372" s="89"/>
      <c r="C3372" s="87"/>
      <c r="F3372" s="88"/>
      <c r="IL3372" s="50"/>
      <c r="IM3372" s="50"/>
      <c r="IN3372" s="50"/>
      <c r="IO3372" s="50"/>
      <c r="IP3372" s="50"/>
    </row>
    <row r="3373" s="83" customFormat="1" ht="15.75" customHeight="1" spans="1:250">
      <c r="A3373" s="89"/>
      <c r="C3373" s="87"/>
      <c r="F3373" s="88"/>
      <c r="IL3373" s="50"/>
      <c r="IM3373" s="50"/>
      <c r="IN3373" s="50"/>
      <c r="IO3373" s="50"/>
      <c r="IP3373" s="50"/>
    </row>
    <row r="3374" s="83" customFormat="1" ht="15.75" customHeight="1" spans="1:250">
      <c r="A3374" s="89"/>
      <c r="C3374" s="87"/>
      <c r="F3374" s="88"/>
      <c r="IL3374" s="50"/>
      <c r="IM3374" s="50"/>
      <c r="IN3374" s="50"/>
      <c r="IO3374" s="50"/>
      <c r="IP3374" s="50"/>
    </row>
    <row r="3375" s="83" customFormat="1" ht="15.75" customHeight="1" spans="1:250">
      <c r="A3375" s="89"/>
      <c r="C3375" s="87"/>
      <c r="F3375" s="88"/>
      <c r="IL3375" s="50"/>
      <c r="IM3375" s="50"/>
      <c r="IN3375" s="50"/>
      <c r="IO3375" s="50"/>
      <c r="IP3375" s="50"/>
    </row>
    <row r="3376" s="83" customFormat="1" ht="15.75" customHeight="1" spans="1:250">
      <c r="A3376" s="89"/>
      <c r="C3376" s="87"/>
      <c r="F3376" s="88"/>
      <c r="IL3376" s="50"/>
      <c r="IM3376" s="50"/>
      <c r="IN3376" s="50"/>
      <c r="IO3376" s="50"/>
      <c r="IP3376" s="50"/>
    </row>
    <row r="3377" s="83" customFormat="1" ht="15.75" customHeight="1" spans="1:250">
      <c r="A3377" s="89"/>
      <c r="C3377" s="87"/>
      <c r="F3377" s="88"/>
      <c r="IL3377" s="50"/>
      <c r="IM3377" s="50"/>
      <c r="IN3377" s="50"/>
      <c r="IO3377" s="50"/>
      <c r="IP3377" s="50"/>
    </row>
    <row r="3378" s="83" customFormat="1" ht="15.75" customHeight="1" spans="1:250">
      <c r="A3378" s="89"/>
      <c r="C3378" s="87"/>
      <c r="F3378" s="88"/>
      <c r="IL3378" s="50"/>
      <c r="IM3378" s="50"/>
      <c r="IN3378" s="50"/>
      <c r="IO3378" s="50"/>
      <c r="IP3378" s="50"/>
    </row>
    <row r="3379" s="83" customFormat="1" ht="15.75" customHeight="1" spans="1:250">
      <c r="A3379" s="89"/>
      <c r="C3379" s="87"/>
      <c r="F3379" s="88"/>
      <c r="IL3379" s="50"/>
      <c r="IM3379" s="50"/>
      <c r="IN3379" s="50"/>
      <c r="IO3379" s="50"/>
      <c r="IP3379" s="50"/>
    </row>
    <row r="3380" s="83" customFormat="1" ht="15.75" customHeight="1" spans="1:250">
      <c r="A3380" s="89"/>
      <c r="C3380" s="87"/>
      <c r="F3380" s="88"/>
      <c r="IL3380" s="50"/>
      <c r="IM3380" s="50"/>
      <c r="IN3380" s="50"/>
      <c r="IO3380" s="50"/>
      <c r="IP3380" s="50"/>
    </row>
    <row r="3381" s="83" customFormat="1" ht="15.75" customHeight="1" spans="1:250">
      <c r="A3381" s="89"/>
      <c r="C3381" s="87"/>
      <c r="F3381" s="88"/>
      <c r="IL3381" s="50"/>
      <c r="IM3381" s="50"/>
      <c r="IN3381" s="50"/>
      <c r="IO3381" s="50"/>
      <c r="IP3381" s="50"/>
    </row>
    <row r="3382" s="83" customFormat="1" ht="15.75" customHeight="1" spans="1:250">
      <c r="A3382" s="89"/>
      <c r="C3382" s="87"/>
      <c r="F3382" s="88"/>
      <c r="IL3382" s="50"/>
      <c r="IM3382" s="50"/>
      <c r="IN3382" s="50"/>
      <c r="IO3382" s="50"/>
      <c r="IP3382" s="50"/>
    </row>
    <row r="3383" s="83" customFormat="1" ht="15.75" customHeight="1" spans="1:250">
      <c r="A3383" s="89"/>
      <c r="C3383" s="87"/>
      <c r="F3383" s="88"/>
      <c r="IL3383" s="50"/>
      <c r="IM3383" s="50"/>
      <c r="IN3383" s="50"/>
      <c r="IO3383" s="50"/>
      <c r="IP3383" s="50"/>
    </row>
    <row r="3384" s="83" customFormat="1" ht="15.75" customHeight="1" spans="1:250">
      <c r="A3384" s="89"/>
      <c r="C3384" s="87"/>
      <c r="F3384" s="88"/>
      <c r="IL3384" s="50"/>
      <c r="IM3384" s="50"/>
      <c r="IN3384" s="50"/>
      <c r="IO3384" s="50"/>
      <c r="IP3384" s="50"/>
    </row>
    <row r="3385" s="83" customFormat="1" ht="15.75" customHeight="1" spans="1:250">
      <c r="A3385" s="89"/>
      <c r="C3385" s="87"/>
      <c r="F3385" s="88"/>
      <c r="IL3385" s="50"/>
      <c r="IM3385" s="50"/>
      <c r="IN3385" s="50"/>
      <c r="IO3385" s="50"/>
      <c r="IP3385" s="50"/>
    </row>
    <row r="3386" s="83" customFormat="1" ht="15.75" customHeight="1" spans="1:250">
      <c r="A3386" s="89"/>
      <c r="C3386" s="87"/>
      <c r="F3386" s="88"/>
      <c r="IL3386" s="50"/>
      <c r="IM3386" s="50"/>
      <c r="IN3386" s="50"/>
      <c r="IO3386" s="50"/>
      <c r="IP3386" s="50"/>
    </row>
    <row r="3387" s="83" customFormat="1" ht="15.75" customHeight="1" spans="1:250">
      <c r="A3387" s="89"/>
      <c r="C3387" s="87"/>
      <c r="F3387" s="88"/>
      <c r="IL3387" s="50"/>
      <c r="IM3387" s="50"/>
      <c r="IN3387" s="50"/>
      <c r="IO3387" s="50"/>
      <c r="IP3387" s="50"/>
    </row>
    <row r="3388" s="83" customFormat="1" ht="15.75" customHeight="1" spans="1:250">
      <c r="A3388" s="89"/>
      <c r="C3388" s="87"/>
      <c r="F3388" s="88"/>
      <c r="IL3388" s="50"/>
      <c r="IM3388" s="50"/>
      <c r="IN3388" s="50"/>
      <c r="IO3388" s="50"/>
      <c r="IP3388" s="50"/>
    </row>
    <row r="3389" s="83" customFormat="1" ht="15.75" customHeight="1" spans="1:250">
      <c r="A3389" s="89"/>
      <c r="C3389" s="87"/>
      <c r="F3389" s="88"/>
      <c r="IL3389" s="50"/>
      <c r="IM3389" s="50"/>
      <c r="IN3389" s="50"/>
      <c r="IO3389" s="50"/>
      <c r="IP3389" s="50"/>
    </row>
    <row r="3390" s="83" customFormat="1" ht="15.75" customHeight="1" spans="1:250">
      <c r="A3390" s="89"/>
      <c r="C3390" s="87"/>
      <c r="F3390" s="88"/>
      <c r="IL3390" s="50"/>
      <c r="IM3390" s="50"/>
      <c r="IN3390" s="50"/>
      <c r="IO3390" s="50"/>
      <c r="IP3390" s="50"/>
    </row>
    <row r="3391" s="83" customFormat="1" ht="15.75" customHeight="1" spans="1:250">
      <c r="A3391" s="89"/>
      <c r="C3391" s="87"/>
      <c r="F3391" s="88"/>
      <c r="IL3391" s="50"/>
      <c r="IM3391" s="50"/>
      <c r="IN3391" s="50"/>
      <c r="IO3391" s="50"/>
      <c r="IP3391" s="50"/>
    </row>
    <row r="3392" s="83" customFormat="1" ht="15.75" customHeight="1" spans="1:250">
      <c r="A3392" s="89"/>
      <c r="C3392" s="87"/>
      <c r="F3392" s="88"/>
      <c r="IL3392" s="50"/>
      <c r="IM3392" s="50"/>
      <c r="IN3392" s="50"/>
      <c r="IO3392" s="50"/>
      <c r="IP3392" s="50"/>
    </row>
    <row r="3393" s="83" customFormat="1" ht="15.75" customHeight="1" spans="1:250">
      <c r="A3393" s="89"/>
      <c r="C3393" s="87"/>
      <c r="F3393" s="88"/>
      <c r="IL3393" s="50"/>
      <c r="IM3393" s="50"/>
      <c r="IN3393" s="50"/>
      <c r="IO3393" s="50"/>
      <c r="IP3393" s="50"/>
    </row>
    <row r="3394" s="83" customFormat="1" ht="15.75" customHeight="1" spans="1:250">
      <c r="A3394" s="89"/>
      <c r="C3394" s="87"/>
      <c r="F3394" s="88"/>
      <c r="IL3394" s="50"/>
      <c r="IM3394" s="50"/>
      <c r="IN3394" s="50"/>
      <c r="IO3394" s="50"/>
      <c r="IP3394" s="50"/>
    </row>
    <row r="3395" s="83" customFormat="1" ht="15.75" customHeight="1" spans="1:250">
      <c r="A3395" s="89"/>
      <c r="C3395" s="87"/>
      <c r="F3395" s="88"/>
      <c r="IL3395" s="50"/>
      <c r="IM3395" s="50"/>
      <c r="IN3395" s="50"/>
      <c r="IO3395" s="50"/>
      <c r="IP3395" s="50"/>
    </row>
    <row r="3396" s="83" customFormat="1" ht="15.75" customHeight="1" spans="1:250">
      <c r="A3396" s="89"/>
      <c r="C3396" s="87"/>
      <c r="F3396" s="88"/>
      <c r="IL3396" s="50"/>
      <c r="IM3396" s="50"/>
      <c r="IN3396" s="50"/>
      <c r="IO3396" s="50"/>
      <c r="IP3396" s="50"/>
    </row>
    <row r="3397" s="83" customFormat="1" ht="15.75" customHeight="1" spans="1:250">
      <c r="A3397" s="89"/>
      <c r="C3397" s="87"/>
      <c r="F3397" s="88"/>
      <c r="IL3397" s="50"/>
      <c r="IM3397" s="50"/>
      <c r="IN3397" s="50"/>
      <c r="IO3397" s="50"/>
      <c r="IP3397" s="50"/>
    </row>
    <row r="3398" s="83" customFormat="1" ht="15.75" customHeight="1" spans="1:250">
      <c r="A3398" s="89"/>
      <c r="C3398" s="87"/>
      <c r="F3398" s="88"/>
      <c r="IL3398" s="50"/>
      <c r="IM3398" s="50"/>
      <c r="IN3398" s="50"/>
      <c r="IO3398" s="50"/>
      <c r="IP3398" s="50"/>
    </row>
    <row r="3399" s="83" customFormat="1" ht="15.75" customHeight="1" spans="1:250">
      <c r="A3399" s="89"/>
      <c r="C3399" s="87"/>
      <c r="F3399" s="88"/>
      <c r="IL3399" s="50"/>
      <c r="IM3399" s="50"/>
      <c r="IN3399" s="50"/>
      <c r="IO3399" s="50"/>
      <c r="IP3399" s="50"/>
    </row>
    <row r="3400" s="83" customFormat="1" ht="15.75" customHeight="1" spans="1:250">
      <c r="A3400" s="89"/>
      <c r="C3400" s="87"/>
      <c r="F3400" s="88"/>
      <c r="IL3400" s="50"/>
      <c r="IM3400" s="50"/>
      <c r="IN3400" s="50"/>
      <c r="IO3400" s="50"/>
      <c r="IP3400" s="50"/>
    </row>
    <row r="3401" s="83" customFormat="1" ht="15.75" customHeight="1" spans="1:250">
      <c r="A3401" s="89"/>
      <c r="C3401" s="87"/>
      <c r="F3401" s="88"/>
      <c r="IL3401" s="50"/>
      <c r="IM3401" s="50"/>
      <c r="IN3401" s="50"/>
      <c r="IO3401" s="50"/>
      <c r="IP3401" s="50"/>
    </row>
    <row r="3402" s="83" customFormat="1" ht="15.75" customHeight="1" spans="1:250">
      <c r="A3402" s="89"/>
      <c r="C3402" s="87"/>
      <c r="F3402" s="88"/>
      <c r="IL3402" s="50"/>
      <c r="IM3402" s="50"/>
      <c r="IN3402" s="50"/>
      <c r="IO3402" s="50"/>
      <c r="IP3402" s="50"/>
    </row>
    <row r="3403" s="83" customFormat="1" ht="15.75" customHeight="1" spans="1:250">
      <c r="A3403" s="89"/>
      <c r="C3403" s="87"/>
      <c r="F3403" s="88"/>
      <c r="IL3403" s="50"/>
      <c r="IM3403" s="50"/>
      <c r="IN3403" s="50"/>
      <c r="IO3403" s="50"/>
      <c r="IP3403" s="50"/>
    </row>
    <row r="3404" s="83" customFormat="1" ht="15.75" customHeight="1" spans="1:250">
      <c r="A3404" s="89"/>
      <c r="C3404" s="87"/>
      <c r="F3404" s="88"/>
      <c r="IL3404" s="50"/>
      <c r="IM3404" s="50"/>
      <c r="IN3404" s="50"/>
      <c r="IO3404" s="50"/>
      <c r="IP3404" s="50"/>
    </row>
    <row r="3405" s="83" customFormat="1" ht="15.75" customHeight="1" spans="1:250">
      <c r="A3405" s="89"/>
      <c r="C3405" s="87"/>
      <c r="F3405" s="88"/>
      <c r="IL3405" s="50"/>
      <c r="IM3405" s="50"/>
      <c r="IN3405" s="50"/>
      <c r="IO3405" s="50"/>
      <c r="IP3405" s="50"/>
    </row>
    <row r="3406" s="83" customFormat="1" ht="15.75" customHeight="1" spans="1:250">
      <c r="A3406" s="89"/>
      <c r="C3406" s="87"/>
      <c r="F3406" s="88"/>
      <c r="IL3406" s="50"/>
      <c r="IM3406" s="50"/>
      <c r="IN3406" s="50"/>
      <c r="IO3406" s="50"/>
      <c r="IP3406" s="50"/>
    </row>
    <row r="3407" s="83" customFormat="1" ht="15.75" customHeight="1" spans="1:250">
      <c r="A3407" s="89"/>
      <c r="C3407" s="87"/>
      <c r="F3407" s="88"/>
      <c r="IL3407" s="50"/>
      <c r="IM3407" s="50"/>
      <c r="IN3407" s="50"/>
      <c r="IO3407" s="50"/>
      <c r="IP3407" s="50"/>
    </row>
    <row r="3408" s="83" customFormat="1" ht="15.75" customHeight="1" spans="1:250">
      <c r="A3408" s="89"/>
      <c r="C3408" s="87"/>
      <c r="F3408" s="88"/>
      <c r="IL3408" s="50"/>
      <c r="IM3408" s="50"/>
      <c r="IN3408" s="50"/>
      <c r="IO3408" s="50"/>
      <c r="IP3408" s="50"/>
    </row>
    <row r="3409" s="83" customFormat="1" ht="15.75" customHeight="1" spans="1:250">
      <c r="A3409" s="89"/>
      <c r="C3409" s="87"/>
      <c r="F3409" s="88"/>
      <c r="IL3409" s="50"/>
      <c r="IM3409" s="50"/>
      <c r="IN3409" s="50"/>
      <c r="IO3409" s="50"/>
      <c r="IP3409" s="50"/>
    </row>
    <row r="3410" s="83" customFormat="1" ht="15.75" customHeight="1" spans="1:250">
      <c r="A3410" s="89"/>
      <c r="C3410" s="87"/>
      <c r="F3410" s="88"/>
      <c r="IL3410" s="50"/>
      <c r="IM3410" s="50"/>
      <c r="IN3410" s="50"/>
      <c r="IO3410" s="50"/>
      <c r="IP3410" s="50"/>
    </row>
    <row r="3411" s="83" customFormat="1" ht="15.75" customHeight="1" spans="1:250">
      <c r="A3411" s="89"/>
      <c r="C3411" s="87"/>
      <c r="F3411" s="88"/>
      <c r="IL3411" s="50"/>
      <c r="IM3411" s="50"/>
      <c r="IN3411" s="50"/>
      <c r="IO3411" s="50"/>
      <c r="IP3411" s="50"/>
    </row>
    <row r="3412" s="83" customFormat="1" ht="15.75" customHeight="1" spans="1:250">
      <c r="A3412" s="89"/>
      <c r="C3412" s="87"/>
      <c r="F3412" s="88"/>
      <c r="IL3412" s="50"/>
      <c r="IM3412" s="50"/>
      <c r="IN3412" s="50"/>
      <c r="IO3412" s="50"/>
      <c r="IP3412" s="50"/>
    </row>
    <row r="3413" s="83" customFormat="1" ht="15.75" customHeight="1" spans="1:250">
      <c r="A3413" s="89"/>
      <c r="C3413" s="87"/>
      <c r="F3413" s="88"/>
      <c r="IL3413" s="50"/>
      <c r="IM3413" s="50"/>
      <c r="IN3413" s="50"/>
      <c r="IO3413" s="50"/>
      <c r="IP3413" s="50"/>
    </row>
    <row r="3414" s="83" customFormat="1" ht="15.75" customHeight="1" spans="1:250">
      <c r="A3414" s="89"/>
      <c r="C3414" s="87"/>
      <c r="F3414" s="88"/>
      <c r="IL3414" s="50"/>
      <c r="IM3414" s="50"/>
      <c r="IN3414" s="50"/>
      <c r="IO3414" s="50"/>
      <c r="IP3414" s="50"/>
    </row>
    <row r="3415" s="83" customFormat="1" ht="15.75" customHeight="1" spans="1:250">
      <c r="A3415" s="89"/>
      <c r="C3415" s="87"/>
      <c r="F3415" s="88"/>
      <c r="IL3415" s="50"/>
      <c r="IM3415" s="50"/>
      <c r="IN3415" s="50"/>
      <c r="IO3415" s="50"/>
      <c r="IP3415" s="50"/>
    </row>
    <row r="3416" s="83" customFormat="1" ht="15.75" customHeight="1" spans="1:250">
      <c r="A3416" s="89"/>
      <c r="C3416" s="87"/>
      <c r="F3416" s="88"/>
      <c r="IL3416" s="50"/>
      <c r="IM3416" s="50"/>
      <c r="IN3416" s="50"/>
      <c r="IO3416" s="50"/>
      <c r="IP3416" s="50"/>
    </row>
    <row r="3417" s="83" customFormat="1" ht="15.75" customHeight="1" spans="1:250">
      <c r="A3417" s="89"/>
      <c r="C3417" s="87"/>
      <c r="F3417" s="88"/>
      <c r="IL3417" s="50"/>
      <c r="IM3417" s="50"/>
      <c r="IN3417" s="50"/>
      <c r="IO3417" s="50"/>
      <c r="IP3417" s="50"/>
    </row>
    <row r="3418" s="83" customFormat="1" ht="15.75" customHeight="1" spans="1:250">
      <c r="A3418" s="89"/>
      <c r="C3418" s="87"/>
      <c r="F3418" s="88"/>
      <c r="IL3418" s="50"/>
      <c r="IM3418" s="50"/>
      <c r="IN3418" s="50"/>
      <c r="IO3418" s="50"/>
      <c r="IP3418" s="50"/>
    </row>
    <row r="3419" s="83" customFormat="1" ht="15.75" customHeight="1" spans="1:250">
      <c r="A3419" s="89"/>
      <c r="C3419" s="87"/>
      <c r="F3419" s="88"/>
      <c r="IL3419" s="50"/>
      <c r="IM3419" s="50"/>
      <c r="IN3419" s="50"/>
      <c r="IO3419" s="50"/>
      <c r="IP3419" s="50"/>
    </row>
    <row r="3420" s="83" customFormat="1" ht="15.75" customHeight="1" spans="1:250">
      <c r="A3420" s="89"/>
      <c r="C3420" s="87"/>
      <c r="F3420" s="88"/>
      <c r="IL3420" s="50"/>
      <c r="IM3420" s="50"/>
      <c r="IN3420" s="50"/>
      <c r="IO3420" s="50"/>
      <c r="IP3420" s="50"/>
    </row>
    <row r="3421" s="83" customFormat="1" ht="15.75" customHeight="1" spans="1:250">
      <c r="A3421" s="89"/>
      <c r="C3421" s="87"/>
      <c r="F3421" s="88"/>
      <c r="IL3421" s="50"/>
      <c r="IM3421" s="50"/>
      <c r="IN3421" s="50"/>
      <c r="IO3421" s="50"/>
      <c r="IP3421" s="50"/>
    </row>
    <row r="3422" s="83" customFormat="1" ht="15.75" customHeight="1" spans="1:250">
      <c r="A3422" s="89"/>
      <c r="C3422" s="87"/>
      <c r="F3422" s="88"/>
      <c r="IL3422" s="50"/>
      <c r="IM3422" s="50"/>
      <c r="IN3422" s="50"/>
      <c r="IO3422" s="50"/>
      <c r="IP3422" s="50"/>
    </row>
    <row r="3423" s="83" customFormat="1" ht="15.75" customHeight="1" spans="1:250">
      <c r="A3423" s="89"/>
      <c r="C3423" s="87"/>
      <c r="F3423" s="88"/>
      <c r="IL3423" s="50"/>
      <c r="IM3423" s="50"/>
      <c r="IN3423" s="50"/>
      <c r="IO3423" s="50"/>
      <c r="IP3423" s="50"/>
    </row>
    <row r="3424" s="83" customFormat="1" ht="15.75" customHeight="1" spans="1:250">
      <c r="A3424" s="89"/>
      <c r="C3424" s="87"/>
      <c r="F3424" s="88"/>
      <c r="IL3424" s="50"/>
      <c r="IM3424" s="50"/>
      <c r="IN3424" s="50"/>
      <c r="IO3424" s="50"/>
      <c r="IP3424" s="50"/>
    </row>
    <row r="3425" s="83" customFormat="1" ht="15.75" customHeight="1" spans="1:250">
      <c r="A3425" s="89"/>
      <c r="C3425" s="87"/>
      <c r="F3425" s="88"/>
      <c r="IL3425" s="50"/>
      <c r="IM3425" s="50"/>
      <c r="IN3425" s="50"/>
      <c r="IO3425" s="50"/>
      <c r="IP3425" s="50"/>
    </row>
    <row r="3426" s="83" customFormat="1" ht="15.75" customHeight="1" spans="1:250">
      <c r="A3426" s="89"/>
      <c r="C3426" s="87"/>
      <c r="F3426" s="88"/>
      <c r="IL3426" s="50"/>
      <c r="IM3426" s="50"/>
      <c r="IN3426" s="50"/>
      <c r="IO3426" s="50"/>
      <c r="IP3426" s="50"/>
    </row>
    <row r="3427" s="83" customFormat="1" ht="15.75" customHeight="1" spans="1:250">
      <c r="A3427" s="89"/>
      <c r="C3427" s="87"/>
      <c r="F3427" s="88"/>
      <c r="IL3427" s="50"/>
      <c r="IM3427" s="50"/>
      <c r="IN3427" s="50"/>
      <c r="IO3427" s="50"/>
      <c r="IP3427" s="50"/>
    </row>
    <row r="3428" s="83" customFormat="1" ht="15.75" customHeight="1" spans="1:250">
      <c r="A3428" s="89"/>
      <c r="C3428" s="87"/>
      <c r="F3428" s="88"/>
      <c r="IL3428" s="50"/>
      <c r="IM3428" s="50"/>
      <c r="IN3428" s="50"/>
      <c r="IO3428" s="50"/>
      <c r="IP3428" s="50"/>
    </row>
    <row r="3429" s="83" customFormat="1" ht="15.75" customHeight="1" spans="1:250">
      <c r="A3429" s="89"/>
      <c r="C3429" s="87"/>
      <c r="F3429" s="88"/>
      <c r="IL3429" s="50"/>
      <c r="IM3429" s="50"/>
      <c r="IN3429" s="50"/>
      <c r="IO3429" s="50"/>
      <c r="IP3429" s="50"/>
    </row>
    <row r="3430" s="83" customFormat="1" ht="15.75" customHeight="1" spans="1:250">
      <c r="A3430" s="89"/>
      <c r="C3430" s="87"/>
      <c r="F3430" s="88"/>
      <c r="IL3430" s="50"/>
      <c r="IM3430" s="50"/>
      <c r="IN3430" s="50"/>
      <c r="IO3430" s="50"/>
      <c r="IP3430" s="50"/>
    </row>
    <row r="3431" s="83" customFormat="1" ht="15.75" customHeight="1" spans="1:250">
      <c r="A3431" s="89"/>
      <c r="C3431" s="87"/>
      <c r="F3431" s="88"/>
      <c r="IL3431" s="50"/>
      <c r="IM3431" s="50"/>
      <c r="IN3431" s="50"/>
      <c r="IO3431" s="50"/>
      <c r="IP3431" s="50"/>
    </row>
    <row r="3432" s="83" customFormat="1" ht="15.75" customHeight="1" spans="1:250">
      <c r="A3432" s="89"/>
      <c r="C3432" s="87"/>
      <c r="F3432" s="88"/>
      <c r="IL3432" s="50"/>
      <c r="IM3432" s="50"/>
      <c r="IN3432" s="50"/>
      <c r="IO3432" s="50"/>
      <c r="IP3432" s="50"/>
    </row>
    <row r="3433" s="83" customFormat="1" ht="15.75" customHeight="1" spans="1:250">
      <c r="A3433" s="89"/>
      <c r="C3433" s="87"/>
      <c r="F3433" s="88"/>
      <c r="IL3433" s="50"/>
      <c r="IM3433" s="50"/>
      <c r="IN3433" s="50"/>
      <c r="IO3433" s="50"/>
      <c r="IP3433" s="50"/>
    </row>
    <row r="3434" s="83" customFormat="1" ht="15.75" customHeight="1" spans="1:250">
      <c r="A3434" s="89"/>
      <c r="C3434" s="87"/>
      <c r="F3434" s="88"/>
      <c r="IL3434" s="50"/>
      <c r="IM3434" s="50"/>
      <c r="IN3434" s="50"/>
      <c r="IO3434" s="50"/>
      <c r="IP3434" s="50"/>
    </row>
    <row r="3435" s="83" customFormat="1" ht="15.75" customHeight="1" spans="1:250">
      <c r="A3435" s="89"/>
      <c r="C3435" s="87"/>
      <c r="F3435" s="88"/>
      <c r="IL3435" s="50"/>
      <c r="IM3435" s="50"/>
      <c r="IN3435" s="50"/>
      <c r="IO3435" s="50"/>
      <c r="IP3435" s="50"/>
    </row>
    <row r="3436" s="83" customFormat="1" ht="15.75" customHeight="1" spans="1:250">
      <c r="A3436" s="89"/>
      <c r="C3436" s="87"/>
      <c r="F3436" s="88"/>
      <c r="IL3436" s="50"/>
      <c r="IM3436" s="50"/>
      <c r="IN3436" s="50"/>
      <c r="IO3436" s="50"/>
      <c r="IP3436" s="50"/>
    </row>
    <row r="3437" s="83" customFormat="1" ht="15.75" customHeight="1" spans="1:250">
      <c r="A3437" s="89"/>
      <c r="C3437" s="87"/>
      <c r="F3437" s="88"/>
      <c r="IL3437" s="50"/>
      <c r="IM3437" s="50"/>
      <c r="IN3437" s="50"/>
      <c r="IO3437" s="50"/>
      <c r="IP3437" s="50"/>
    </row>
    <row r="3438" s="83" customFormat="1" ht="15.75" customHeight="1" spans="1:250">
      <c r="A3438" s="89"/>
      <c r="C3438" s="87"/>
      <c r="F3438" s="88"/>
      <c r="IL3438" s="50"/>
      <c r="IM3438" s="50"/>
      <c r="IN3438" s="50"/>
      <c r="IO3438" s="50"/>
      <c r="IP3438" s="50"/>
    </row>
    <row r="3439" s="83" customFormat="1" ht="15.75" customHeight="1" spans="1:250">
      <c r="A3439" s="89"/>
      <c r="C3439" s="87"/>
      <c r="F3439" s="88"/>
      <c r="IL3439" s="50"/>
      <c r="IM3439" s="50"/>
      <c r="IN3439" s="50"/>
      <c r="IO3439" s="50"/>
      <c r="IP3439" s="50"/>
    </row>
    <row r="3440" s="83" customFormat="1" ht="15.75" customHeight="1" spans="1:250">
      <c r="A3440" s="89"/>
      <c r="C3440" s="87"/>
      <c r="F3440" s="88"/>
      <c r="IL3440" s="50"/>
      <c r="IM3440" s="50"/>
      <c r="IN3440" s="50"/>
      <c r="IO3440" s="50"/>
      <c r="IP3440" s="50"/>
    </row>
    <row r="3441" s="83" customFormat="1" ht="15.75" customHeight="1" spans="1:250">
      <c r="A3441" s="89"/>
      <c r="C3441" s="87"/>
      <c r="F3441" s="88"/>
      <c r="IL3441" s="50"/>
      <c r="IM3441" s="50"/>
      <c r="IN3441" s="50"/>
      <c r="IO3441" s="50"/>
      <c r="IP3441" s="50"/>
    </row>
    <row r="3442" s="83" customFormat="1" ht="15.75" customHeight="1" spans="1:250">
      <c r="A3442" s="89"/>
      <c r="C3442" s="87"/>
      <c r="F3442" s="88"/>
      <c r="IL3442" s="50"/>
      <c r="IM3442" s="50"/>
      <c r="IN3442" s="50"/>
      <c r="IO3442" s="50"/>
      <c r="IP3442" s="50"/>
    </row>
    <row r="3443" s="83" customFormat="1" ht="15.75" customHeight="1" spans="1:250">
      <c r="A3443" s="89"/>
      <c r="C3443" s="87"/>
      <c r="F3443" s="88"/>
      <c r="IL3443" s="50"/>
      <c r="IM3443" s="50"/>
      <c r="IN3443" s="50"/>
      <c r="IO3443" s="50"/>
      <c r="IP3443" s="50"/>
    </row>
    <row r="3444" s="83" customFormat="1" ht="15.75" customHeight="1" spans="1:250">
      <c r="A3444" s="89"/>
      <c r="C3444" s="87"/>
      <c r="F3444" s="88"/>
      <c r="IL3444" s="50"/>
      <c r="IM3444" s="50"/>
      <c r="IN3444" s="50"/>
      <c r="IO3444" s="50"/>
      <c r="IP3444" s="50"/>
    </row>
    <row r="3445" s="83" customFormat="1" ht="15.75" customHeight="1" spans="1:250">
      <c r="A3445" s="89"/>
      <c r="C3445" s="87"/>
      <c r="F3445" s="88"/>
      <c r="IL3445" s="50"/>
      <c r="IM3445" s="50"/>
      <c r="IN3445" s="50"/>
      <c r="IO3445" s="50"/>
      <c r="IP3445" s="50"/>
    </row>
    <row r="3446" s="83" customFormat="1" ht="15.75" customHeight="1" spans="1:250">
      <c r="A3446" s="89"/>
      <c r="C3446" s="87"/>
      <c r="F3446" s="88"/>
      <c r="IL3446" s="50"/>
      <c r="IM3446" s="50"/>
      <c r="IN3446" s="50"/>
      <c r="IO3446" s="50"/>
      <c r="IP3446" s="50"/>
    </row>
    <row r="3447" s="83" customFormat="1" ht="15.75" customHeight="1" spans="1:250">
      <c r="A3447" s="89"/>
      <c r="C3447" s="87"/>
      <c r="F3447" s="88"/>
      <c r="IL3447" s="50"/>
      <c r="IM3447" s="50"/>
      <c r="IN3447" s="50"/>
      <c r="IO3447" s="50"/>
      <c r="IP3447" s="50"/>
    </row>
    <row r="3448" s="83" customFormat="1" ht="15.75" customHeight="1" spans="1:250">
      <c r="A3448" s="89"/>
      <c r="C3448" s="87"/>
      <c r="F3448" s="88"/>
      <c r="IL3448" s="50"/>
      <c r="IM3448" s="50"/>
      <c r="IN3448" s="50"/>
      <c r="IO3448" s="50"/>
      <c r="IP3448" s="50"/>
    </row>
    <row r="3449" s="83" customFormat="1" ht="15.75" customHeight="1" spans="1:250">
      <c r="A3449" s="89"/>
      <c r="C3449" s="87"/>
      <c r="F3449" s="88"/>
      <c r="IL3449" s="50"/>
      <c r="IM3449" s="50"/>
      <c r="IN3449" s="50"/>
      <c r="IO3449" s="50"/>
      <c r="IP3449" s="50"/>
    </row>
    <row r="3450" s="83" customFormat="1" ht="15.75" customHeight="1" spans="1:250">
      <c r="A3450" s="89"/>
      <c r="C3450" s="87"/>
      <c r="F3450" s="88"/>
      <c r="IL3450" s="50"/>
      <c r="IM3450" s="50"/>
      <c r="IN3450" s="50"/>
      <c r="IO3450" s="50"/>
      <c r="IP3450" s="50"/>
    </row>
    <row r="3451" s="83" customFormat="1" ht="15.75" customHeight="1" spans="1:250">
      <c r="A3451" s="89"/>
      <c r="C3451" s="87"/>
      <c r="F3451" s="88"/>
      <c r="IL3451" s="50"/>
      <c r="IM3451" s="50"/>
      <c r="IN3451" s="50"/>
      <c r="IO3451" s="50"/>
      <c r="IP3451" s="50"/>
    </row>
    <row r="3452" s="83" customFormat="1" ht="15.75" customHeight="1" spans="1:250">
      <c r="A3452" s="89"/>
      <c r="C3452" s="87"/>
      <c r="F3452" s="88"/>
      <c r="IL3452" s="50"/>
      <c r="IM3452" s="50"/>
      <c r="IN3452" s="50"/>
      <c r="IO3452" s="50"/>
      <c r="IP3452" s="50"/>
    </row>
    <row r="3453" s="83" customFormat="1" ht="15.75" customHeight="1" spans="1:250">
      <c r="A3453" s="89"/>
      <c r="C3453" s="87"/>
      <c r="F3453" s="88"/>
      <c r="IL3453" s="50"/>
      <c r="IM3453" s="50"/>
      <c r="IN3453" s="50"/>
      <c r="IO3453" s="50"/>
      <c r="IP3453" s="50"/>
    </row>
    <row r="3454" s="83" customFormat="1" ht="15.75" customHeight="1" spans="1:250">
      <c r="A3454" s="89"/>
      <c r="C3454" s="87"/>
      <c r="F3454" s="88"/>
      <c r="IL3454" s="50"/>
      <c r="IM3454" s="50"/>
      <c r="IN3454" s="50"/>
      <c r="IO3454" s="50"/>
      <c r="IP3454" s="50"/>
    </row>
    <row r="3455" s="83" customFormat="1" ht="15.75" customHeight="1" spans="1:250">
      <c r="A3455" s="89"/>
      <c r="C3455" s="87"/>
      <c r="F3455" s="88"/>
      <c r="IL3455" s="50"/>
      <c r="IM3455" s="50"/>
      <c r="IN3455" s="50"/>
      <c r="IO3455" s="50"/>
      <c r="IP3455" s="50"/>
    </row>
    <row r="3456" s="83" customFormat="1" ht="15.75" customHeight="1" spans="1:250">
      <c r="A3456" s="89"/>
      <c r="C3456" s="87"/>
      <c r="F3456" s="88"/>
      <c r="IL3456" s="50"/>
      <c r="IM3456" s="50"/>
      <c r="IN3456" s="50"/>
      <c r="IO3456" s="50"/>
      <c r="IP3456" s="50"/>
    </row>
    <row r="3457" s="83" customFormat="1" ht="15.75" customHeight="1" spans="1:250">
      <c r="A3457" s="89"/>
      <c r="C3457" s="87"/>
      <c r="F3457" s="88"/>
      <c r="IL3457" s="50"/>
      <c r="IM3457" s="50"/>
      <c r="IN3457" s="50"/>
      <c r="IO3457" s="50"/>
      <c r="IP3457" s="50"/>
    </row>
    <row r="3458" s="83" customFormat="1" ht="15.75" customHeight="1" spans="1:250">
      <c r="A3458" s="89"/>
      <c r="C3458" s="87"/>
      <c r="F3458" s="88"/>
      <c r="IL3458" s="50"/>
      <c r="IM3458" s="50"/>
      <c r="IN3458" s="50"/>
      <c r="IO3458" s="50"/>
      <c r="IP3458" s="50"/>
    </row>
    <row r="3459" s="83" customFormat="1" ht="15.75" customHeight="1" spans="1:250">
      <c r="A3459" s="89"/>
      <c r="C3459" s="87"/>
      <c r="F3459" s="88"/>
      <c r="IL3459" s="50"/>
      <c r="IM3459" s="50"/>
      <c r="IN3459" s="50"/>
      <c r="IO3459" s="50"/>
      <c r="IP3459" s="50"/>
    </row>
    <row r="3460" s="83" customFormat="1" ht="15.75" customHeight="1" spans="1:250">
      <c r="A3460" s="89"/>
      <c r="C3460" s="87"/>
      <c r="F3460" s="88"/>
      <c r="IL3460" s="50"/>
      <c r="IM3460" s="50"/>
      <c r="IN3460" s="50"/>
      <c r="IO3460" s="50"/>
      <c r="IP3460" s="50"/>
    </row>
    <row r="3461" s="83" customFormat="1" ht="15.75" customHeight="1" spans="1:250">
      <c r="A3461" s="89"/>
      <c r="C3461" s="87"/>
      <c r="F3461" s="88"/>
      <c r="IL3461" s="50"/>
      <c r="IM3461" s="50"/>
      <c r="IN3461" s="50"/>
      <c r="IO3461" s="50"/>
      <c r="IP3461" s="50"/>
    </row>
    <row r="3462" s="83" customFormat="1" ht="15.75" customHeight="1" spans="1:250">
      <c r="A3462" s="89"/>
      <c r="C3462" s="87"/>
      <c r="F3462" s="88"/>
      <c r="IL3462" s="50"/>
      <c r="IM3462" s="50"/>
      <c r="IN3462" s="50"/>
      <c r="IO3462" s="50"/>
      <c r="IP3462" s="50"/>
    </row>
    <row r="3463" s="83" customFormat="1" ht="15.75" customHeight="1" spans="1:250">
      <c r="A3463" s="89"/>
      <c r="C3463" s="87"/>
      <c r="F3463" s="88"/>
      <c r="IL3463" s="50"/>
      <c r="IM3463" s="50"/>
      <c r="IN3463" s="50"/>
      <c r="IO3463" s="50"/>
      <c r="IP3463" s="50"/>
    </row>
    <row r="3464" s="83" customFormat="1" ht="15.75" customHeight="1" spans="1:250">
      <c r="A3464" s="89"/>
      <c r="C3464" s="87"/>
      <c r="F3464" s="88"/>
      <c r="IL3464" s="50"/>
      <c r="IM3464" s="50"/>
      <c r="IN3464" s="50"/>
      <c r="IO3464" s="50"/>
      <c r="IP3464" s="50"/>
    </row>
    <row r="3465" s="83" customFormat="1" ht="15.75" customHeight="1" spans="1:250">
      <c r="A3465" s="89"/>
      <c r="C3465" s="87"/>
      <c r="F3465" s="88"/>
      <c r="IL3465" s="50"/>
      <c r="IM3465" s="50"/>
      <c r="IN3465" s="50"/>
      <c r="IO3465" s="50"/>
      <c r="IP3465" s="50"/>
    </row>
    <row r="3466" s="83" customFormat="1" ht="15.75" customHeight="1" spans="1:250">
      <c r="A3466" s="89"/>
      <c r="C3466" s="87"/>
      <c r="F3466" s="88"/>
      <c r="IL3466" s="50"/>
      <c r="IM3466" s="50"/>
      <c r="IN3466" s="50"/>
      <c r="IO3466" s="50"/>
      <c r="IP3466" s="50"/>
    </row>
    <row r="3467" s="83" customFormat="1" ht="15.75" customHeight="1" spans="1:250">
      <c r="A3467" s="89"/>
      <c r="C3467" s="87"/>
      <c r="F3467" s="88"/>
      <c r="IL3467" s="50"/>
      <c r="IM3467" s="50"/>
      <c r="IN3467" s="50"/>
      <c r="IO3467" s="50"/>
      <c r="IP3467" s="50"/>
    </row>
    <row r="3468" s="83" customFormat="1" ht="15.75" customHeight="1" spans="1:250">
      <c r="A3468" s="89"/>
      <c r="C3468" s="87"/>
      <c r="F3468" s="88"/>
      <c r="IL3468" s="50"/>
      <c r="IM3468" s="50"/>
      <c r="IN3468" s="50"/>
      <c r="IO3468" s="50"/>
      <c r="IP3468" s="50"/>
    </row>
    <row r="3469" s="83" customFormat="1" ht="15.75" customHeight="1" spans="1:250">
      <c r="A3469" s="89"/>
      <c r="C3469" s="87"/>
      <c r="F3469" s="88"/>
      <c r="IL3469" s="50"/>
      <c r="IM3469" s="50"/>
      <c r="IN3469" s="50"/>
      <c r="IO3469" s="50"/>
      <c r="IP3469" s="50"/>
    </row>
    <row r="3470" s="83" customFormat="1" ht="15.75" customHeight="1" spans="1:250">
      <c r="A3470" s="89"/>
      <c r="C3470" s="87"/>
      <c r="F3470" s="88"/>
      <c r="IL3470" s="50"/>
      <c r="IM3470" s="50"/>
      <c r="IN3470" s="50"/>
      <c r="IO3470" s="50"/>
      <c r="IP3470" s="50"/>
    </row>
    <row r="3471" s="83" customFormat="1" ht="15.75" customHeight="1" spans="1:250">
      <c r="A3471" s="89"/>
      <c r="C3471" s="87"/>
      <c r="F3471" s="88"/>
      <c r="IL3471" s="50"/>
      <c r="IM3471" s="50"/>
      <c r="IN3471" s="50"/>
      <c r="IO3471" s="50"/>
      <c r="IP3471" s="50"/>
    </row>
    <row r="3472" s="83" customFormat="1" ht="15.75" customHeight="1" spans="1:250">
      <c r="A3472" s="89"/>
      <c r="C3472" s="87"/>
      <c r="F3472" s="88"/>
      <c r="IL3472" s="50"/>
      <c r="IM3472" s="50"/>
      <c r="IN3472" s="50"/>
      <c r="IO3472" s="50"/>
      <c r="IP3472" s="50"/>
    </row>
    <row r="3473" s="83" customFormat="1" ht="15.75" customHeight="1" spans="1:250">
      <c r="A3473" s="89"/>
      <c r="C3473" s="87"/>
      <c r="F3473" s="88"/>
      <c r="IL3473" s="50"/>
      <c r="IM3473" s="50"/>
      <c r="IN3473" s="50"/>
      <c r="IO3473" s="50"/>
      <c r="IP3473" s="50"/>
    </row>
    <row r="3474" s="83" customFormat="1" ht="15.75" customHeight="1" spans="1:250">
      <c r="A3474" s="89"/>
      <c r="C3474" s="87"/>
      <c r="F3474" s="88"/>
      <c r="IL3474" s="50"/>
      <c r="IM3474" s="50"/>
      <c r="IN3474" s="50"/>
      <c r="IO3474" s="50"/>
      <c r="IP3474" s="50"/>
    </row>
    <row r="3475" s="83" customFormat="1" ht="15.75" customHeight="1" spans="1:250">
      <c r="A3475" s="89"/>
      <c r="C3475" s="87"/>
      <c r="F3475" s="88"/>
      <c r="IL3475" s="50"/>
      <c r="IM3475" s="50"/>
      <c r="IN3475" s="50"/>
      <c r="IO3475" s="50"/>
      <c r="IP3475" s="50"/>
    </row>
    <row r="3476" s="83" customFormat="1" ht="15.75" customHeight="1" spans="1:250">
      <c r="A3476" s="89"/>
      <c r="C3476" s="87"/>
      <c r="F3476" s="88"/>
      <c r="IL3476" s="50"/>
      <c r="IM3476" s="50"/>
      <c r="IN3476" s="50"/>
      <c r="IO3476" s="50"/>
      <c r="IP3476" s="50"/>
    </row>
    <row r="3477" s="83" customFormat="1" ht="15.75" customHeight="1" spans="1:250">
      <c r="A3477" s="89"/>
      <c r="C3477" s="87"/>
      <c r="F3477" s="88"/>
      <c r="IL3477" s="50"/>
      <c r="IM3477" s="50"/>
      <c r="IN3477" s="50"/>
      <c r="IO3477" s="50"/>
      <c r="IP3477" s="50"/>
    </row>
    <row r="3478" s="83" customFormat="1" ht="15.75" customHeight="1" spans="1:250">
      <c r="A3478" s="89"/>
      <c r="C3478" s="87"/>
      <c r="F3478" s="88"/>
      <c r="IL3478" s="50"/>
      <c r="IM3478" s="50"/>
      <c r="IN3478" s="50"/>
      <c r="IO3478" s="50"/>
      <c r="IP3478" s="50"/>
    </row>
    <row r="3479" s="83" customFormat="1" ht="15.75" customHeight="1" spans="1:250">
      <c r="A3479" s="89"/>
      <c r="C3479" s="87"/>
      <c r="F3479" s="88"/>
      <c r="IL3479" s="50"/>
      <c r="IM3479" s="50"/>
      <c r="IN3479" s="50"/>
      <c r="IO3479" s="50"/>
      <c r="IP3479" s="50"/>
    </row>
    <row r="3480" s="83" customFormat="1" ht="15.75" customHeight="1" spans="1:250">
      <c r="A3480" s="89"/>
      <c r="C3480" s="87"/>
      <c r="F3480" s="88"/>
      <c r="IL3480" s="50"/>
      <c r="IM3480" s="50"/>
      <c r="IN3480" s="50"/>
      <c r="IO3480" s="50"/>
      <c r="IP3480" s="50"/>
    </row>
    <row r="3481" s="83" customFormat="1" ht="15.75" customHeight="1" spans="1:250">
      <c r="A3481" s="89"/>
      <c r="C3481" s="87"/>
      <c r="F3481" s="88"/>
      <c r="IL3481" s="50"/>
      <c r="IM3481" s="50"/>
      <c r="IN3481" s="50"/>
      <c r="IO3481" s="50"/>
      <c r="IP3481" s="50"/>
    </row>
    <row r="3482" s="83" customFormat="1" ht="15.75" customHeight="1" spans="1:250">
      <c r="A3482" s="89"/>
      <c r="C3482" s="87"/>
      <c r="F3482" s="88"/>
      <c r="IL3482" s="50"/>
      <c r="IM3482" s="50"/>
      <c r="IN3482" s="50"/>
      <c r="IO3482" s="50"/>
      <c r="IP3482" s="50"/>
    </row>
    <row r="3483" s="83" customFormat="1" ht="15.75" customHeight="1" spans="1:250">
      <c r="A3483" s="89"/>
      <c r="C3483" s="87"/>
      <c r="F3483" s="88"/>
      <c r="IL3483" s="50"/>
      <c r="IM3483" s="50"/>
      <c r="IN3483" s="50"/>
      <c r="IO3483" s="50"/>
      <c r="IP3483" s="50"/>
    </row>
    <row r="3484" s="83" customFormat="1" ht="15.75" customHeight="1" spans="1:250">
      <c r="A3484" s="89"/>
      <c r="C3484" s="87"/>
      <c r="F3484" s="88"/>
      <c r="IL3484" s="50"/>
      <c r="IM3484" s="50"/>
      <c r="IN3484" s="50"/>
      <c r="IO3484" s="50"/>
      <c r="IP3484" s="50"/>
    </row>
    <row r="3485" s="83" customFormat="1" ht="15.75" customHeight="1" spans="1:250">
      <c r="A3485" s="89"/>
      <c r="C3485" s="87"/>
      <c r="F3485" s="88"/>
      <c r="IL3485" s="50"/>
      <c r="IM3485" s="50"/>
      <c r="IN3485" s="50"/>
      <c r="IO3485" s="50"/>
      <c r="IP3485" s="50"/>
    </row>
    <row r="3486" s="83" customFormat="1" ht="15.75" customHeight="1" spans="1:250">
      <c r="A3486" s="89"/>
      <c r="C3486" s="87"/>
      <c r="F3486" s="88"/>
      <c r="IL3486" s="50"/>
      <c r="IM3486" s="50"/>
      <c r="IN3486" s="50"/>
      <c r="IO3486" s="50"/>
      <c r="IP3486" s="50"/>
    </row>
    <row r="3487" s="83" customFormat="1" ht="15.75" customHeight="1" spans="1:250">
      <c r="A3487" s="89"/>
      <c r="C3487" s="87"/>
      <c r="F3487" s="88"/>
      <c r="IL3487" s="50"/>
      <c r="IM3487" s="50"/>
      <c r="IN3487" s="50"/>
      <c r="IO3487" s="50"/>
      <c r="IP3487" s="50"/>
    </row>
    <row r="3488" s="83" customFormat="1" ht="15.75" customHeight="1" spans="1:250">
      <c r="A3488" s="89"/>
      <c r="C3488" s="87"/>
      <c r="F3488" s="88"/>
      <c r="IL3488" s="50"/>
      <c r="IM3488" s="50"/>
      <c r="IN3488" s="50"/>
      <c r="IO3488" s="50"/>
      <c r="IP3488" s="50"/>
    </row>
    <row r="3489" s="83" customFormat="1" ht="15.75" customHeight="1" spans="1:250">
      <c r="A3489" s="89"/>
      <c r="C3489" s="87"/>
      <c r="F3489" s="88"/>
      <c r="IL3489" s="50"/>
      <c r="IM3489" s="50"/>
      <c r="IN3489" s="50"/>
      <c r="IO3489" s="50"/>
      <c r="IP3489" s="50"/>
    </row>
    <row r="3490" s="83" customFormat="1" ht="15.75" customHeight="1" spans="1:250">
      <c r="A3490" s="89"/>
      <c r="C3490" s="87"/>
      <c r="F3490" s="88"/>
      <c r="IL3490" s="50"/>
      <c r="IM3490" s="50"/>
      <c r="IN3490" s="50"/>
      <c r="IO3490" s="50"/>
      <c r="IP3490" s="50"/>
    </row>
    <row r="3491" s="83" customFormat="1" ht="15.75" customHeight="1" spans="1:250">
      <c r="A3491" s="89"/>
      <c r="C3491" s="87"/>
      <c r="F3491" s="88"/>
      <c r="IL3491" s="50"/>
      <c r="IM3491" s="50"/>
      <c r="IN3491" s="50"/>
      <c r="IO3491" s="50"/>
      <c r="IP3491" s="50"/>
    </row>
    <row r="3492" s="83" customFormat="1" ht="15.75" customHeight="1" spans="1:250">
      <c r="A3492" s="89"/>
      <c r="C3492" s="87"/>
      <c r="F3492" s="88"/>
      <c r="IL3492" s="50"/>
      <c r="IM3492" s="50"/>
      <c r="IN3492" s="50"/>
      <c r="IO3492" s="50"/>
      <c r="IP3492" s="50"/>
    </row>
    <row r="3493" s="83" customFormat="1" ht="15.75" customHeight="1" spans="1:250">
      <c r="A3493" s="89"/>
      <c r="C3493" s="87"/>
      <c r="F3493" s="88"/>
      <c r="IL3493" s="50"/>
      <c r="IM3493" s="50"/>
      <c r="IN3493" s="50"/>
      <c r="IO3493" s="50"/>
      <c r="IP3493" s="50"/>
    </row>
    <row r="3494" s="83" customFormat="1" ht="15.75" customHeight="1" spans="1:250">
      <c r="A3494" s="89"/>
      <c r="C3494" s="87"/>
      <c r="F3494" s="88"/>
      <c r="IL3494" s="50"/>
      <c r="IM3494" s="50"/>
      <c r="IN3494" s="50"/>
      <c r="IO3494" s="50"/>
      <c r="IP3494" s="50"/>
    </row>
    <row r="3495" s="83" customFormat="1" ht="15.75" customHeight="1" spans="1:250">
      <c r="A3495" s="89"/>
      <c r="C3495" s="87"/>
      <c r="F3495" s="88"/>
      <c r="IL3495" s="50"/>
      <c r="IM3495" s="50"/>
      <c r="IN3495" s="50"/>
      <c r="IO3495" s="50"/>
      <c r="IP3495" s="50"/>
    </row>
    <row r="3496" s="83" customFormat="1" ht="15.75" customHeight="1" spans="1:250">
      <c r="A3496" s="89"/>
      <c r="C3496" s="87"/>
      <c r="F3496" s="88"/>
      <c r="IL3496" s="50"/>
      <c r="IM3496" s="50"/>
      <c r="IN3496" s="50"/>
      <c r="IO3496" s="50"/>
      <c r="IP3496" s="50"/>
    </row>
    <row r="3497" s="83" customFormat="1" ht="15.75" customHeight="1" spans="1:250">
      <c r="A3497" s="89"/>
      <c r="C3497" s="87"/>
      <c r="F3497" s="88"/>
      <c r="IL3497" s="50"/>
      <c r="IM3497" s="50"/>
      <c r="IN3497" s="50"/>
      <c r="IO3497" s="50"/>
      <c r="IP3497" s="50"/>
    </row>
    <row r="3498" s="83" customFormat="1" ht="15.75" customHeight="1" spans="1:250">
      <c r="A3498" s="89"/>
      <c r="C3498" s="87"/>
      <c r="F3498" s="88"/>
      <c r="IL3498" s="50"/>
      <c r="IM3498" s="50"/>
      <c r="IN3498" s="50"/>
      <c r="IO3498" s="50"/>
      <c r="IP3498" s="50"/>
    </row>
    <row r="3499" s="83" customFormat="1" ht="15.75" customHeight="1" spans="1:250">
      <c r="A3499" s="89"/>
      <c r="C3499" s="87"/>
      <c r="F3499" s="88"/>
      <c r="IL3499" s="50"/>
      <c r="IM3499" s="50"/>
      <c r="IN3499" s="50"/>
      <c r="IO3499" s="50"/>
      <c r="IP3499" s="50"/>
    </row>
    <row r="3500" s="83" customFormat="1" ht="15.75" customHeight="1" spans="1:250">
      <c r="A3500" s="89"/>
      <c r="C3500" s="87"/>
      <c r="F3500" s="88"/>
      <c r="IL3500" s="50"/>
      <c r="IM3500" s="50"/>
      <c r="IN3500" s="50"/>
      <c r="IO3500" s="50"/>
      <c r="IP3500" s="50"/>
    </row>
    <row r="3501" s="83" customFormat="1" ht="15.75" customHeight="1" spans="1:250">
      <c r="A3501" s="89"/>
      <c r="C3501" s="87"/>
      <c r="F3501" s="88"/>
      <c r="IL3501" s="50"/>
      <c r="IM3501" s="50"/>
      <c r="IN3501" s="50"/>
      <c r="IO3501" s="50"/>
      <c r="IP3501" s="50"/>
    </row>
    <row r="3502" s="83" customFormat="1" ht="15.75" customHeight="1" spans="1:250">
      <c r="A3502" s="89"/>
      <c r="C3502" s="87"/>
      <c r="F3502" s="88"/>
      <c r="IL3502" s="50"/>
      <c r="IM3502" s="50"/>
      <c r="IN3502" s="50"/>
      <c r="IO3502" s="50"/>
      <c r="IP3502" s="50"/>
    </row>
    <row r="3503" s="83" customFormat="1" ht="15.75" customHeight="1" spans="1:250">
      <c r="A3503" s="89"/>
      <c r="C3503" s="87"/>
      <c r="F3503" s="88"/>
      <c r="IL3503" s="50"/>
      <c r="IM3503" s="50"/>
      <c r="IN3503" s="50"/>
      <c r="IO3503" s="50"/>
      <c r="IP3503" s="50"/>
    </row>
    <row r="3504" s="83" customFormat="1" ht="15.75" customHeight="1" spans="1:250">
      <c r="A3504" s="89"/>
      <c r="C3504" s="87"/>
      <c r="F3504" s="88"/>
      <c r="IL3504" s="50"/>
      <c r="IM3504" s="50"/>
      <c r="IN3504" s="50"/>
      <c r="IO3504" s="50"/>
      <c r="IP3504" s="50"/>
    </row>
    <row r="3505" s="83" customFormat="1" ht="15.75" customHeight="1" spans="1:250">
      <c r="A3505" s="89"/>
      <c r="C3505" s="87"/>
      <c r="F3505" s="88"/>
      <c r="IL3505" s="50"/>
      <c r="IM3505" s="50"/>
      <c r="IN3505" s="50"/>
      <c r="IO3505" s="50"/>
      <c r="IP3505" s="50"/>
    </row>
    <row r="3506" s="83" customFormat="1" ht="15.75" customHeight="1" spans="1:250">
      <c r="A3506" s="89"/>
      <c r="C3506" s="87"/>
      <c r="F3506" s="88"/>
      <c r="IL3506" s="50"/>
      <c r="IM3506" s="50"/>
      <c r="IN3506" s="50"/>
      <c r="IO3506" s="50"/>
      <c r="IP3506" s="50"/>
    </row>
    <row r="3507" s="83" customFormat="1" ht="15.75" customHeight="1" spans="1:250">
      <c r="A3507" s="89"/>
      <c r="C3507" s="87"/>
      <c r="F3507" s="88"/>
      <c r="IL3507" s="50"/>
      <c r="IM3507" s="50"/>
      <c r="IN3507" s="50"/>
      <c r="IO3507" s="50"/>
      <c r="IP3507" s="50"/>
    </row>
    <row r="3508" s="83" customFormat="1" ht="15.75" customHeight="1" spans="1:250">
      <c r="A3508" s="89"/>
      <c r="C3508" s="87"/>
      <c r="F3508" s="88"/>
      <c r="IL3508" s="50"/>
      <c r="IM3508" s="50"/>
      <c r="IN3508" s="50"/>
      <c r="IO3508" s="50"/>
      <c r="IP3508" s="50"/>
    </row>
    <row r="3509" s="83" customFormat="1" ht="15.75" customHeight="1" spans="1:250">
      <c r="A3509" s="89"/>
      <c r="C3509" s="87"/>
      <c r="F3509" s="88"/>
      <c r="IL3509" s="50"/>
      <c r="IM3509" s="50"/>
      <c r="IN3509" s="50"/>
      <c r="IO3509" s="50"/>
      <c r="IP3509" s="50"/>
    </row>
    <row r="3510" s="83" customFormat="1" ht="15.75" customHeight="1" spans="1:250">
      <c r="A3510" s="89"/>
      <c r="C3510" s="87"/>
      <c r="F3510" s="88"/>
      <c r="IL3510" s="50"/>
      <c r="IM3510" s="50"/>
      <c r="IN3510" s="50"/>
      <c r="IO3510" s="50"/>
      <c r="IP3510" s="50"/>
    </row>
    <row r="3511" s="83" customFormat="1" ht="15.75" customHeight="1" spans="1:250">
      <c r="A3511" s="89"/>
      <c r="C3511" s="87"/>
      <c r="F3511" s="88"/>
      <c r="IL3511" s="50"/>
      <c r="IM3511" s="50"/>
      <c r="IN3511" s="50"/>
      <c r="IO3511" s="50"/>
      <c r="IP3511" s="50"/>
    </row>
    <row r="3512" s="83" customFormat="1" ht="15.75" customHeight="1" spans="1:250">
      <c r="A3512" s="89"/>
      <c r="C3512" s="87"/>
      <c r="F3512" s="88"/>
      <c r="IL3512" s="50"/>
      <c r="IM3512" s="50"/>
      <c r="IN3512" s="50"/>
      <c r="IO3512" s="50"/>
      <c r="IP3512" s="50"/>
    </row>
    <row r="3513" s="83" customFormat="1" ht="15.75" customHeight="1" spans="1:250">
      <c r="A3513" s="89"/>
      <c r="C3513" s="87"/>
      <c r="F3513" s="88"/>
      <c r="IL3513" s="50"/>
      <c r="IM3513" s="50"/>
      <c r="IN3513" s="50"/>
      <c r="IO3513" s="50"/>
      <c r="IP3513" s="50"/>
    </row>
    <row r="3514" s="83" customFormat="1" ht="15.75" customHeight="1" spans="1:250">
      <c r="A3514" s="89"/>
      <c r="C3514" s="87"/>
      <c r="F3514" s="88"/>
      <c r="IL3514" s="50"/>
      <c r="IM3514" s="50"/>
      <c r="IN3514" s="50"/>
      <c r="IO3514" s="50"/>
      <c r="IP3514" s="50"/>
    </row>
    <row r="3515" s="83" customFormat="1" ht="15.75" customHeight="1" spans="1:250">
      <c r="A3515" s="89"/>
      <c r="C3515" s="87"/>
      <c r="F3515" s="88"/>
      <c r="IL3515" s="50"/>
      <c r="IM3515" s="50"/>
      <c r="IN3515" s="50"/>
      <c r="IO3515" s="50"/>
      <c r="IP3515" s="50"/>
    </row>
    <row r="3516" s="83" customFormat="1" ht="15.75" customHeight="1" spans="1:250">
      <c r="A3516" s="89"/>
      <c r="C3516" s="87"/>
      <c r="F3516" s="88"/>
      <c r="IL3516" s="50"/>
      <c r="IM3516" s="50"/>
      <c r="IN3516" s="50"/>
      <c r="IO3516" s="50"/>
      <c r="IP3516" s="50"/>
    </row>
    <row r="3517" s="83" customFormat="1" ht="15.75" customHeight="1" spans="1:250">
      <c r="A3517" s="89"/>
      <c r="C3517" s="87"/>
      <c r="F3517" s="88"/>
      <c r="IL3517" s="50"/>
      <c r="IM3517" s="50"/>
      <c r="IN3517" s="50"/>
      <c r="IO3517" s="50"/>
      <c r="IP3517" s="50"/>
    </row>
    <row r="3518" s="83" customFormat="1" ht="15.75" customHeight="1" spans="1:250">
      <c r="A3518" s="89"/>
      <c r="C3518" s="87"/>
      <c r="F3518" s="88"/>
      <c r="IL3518" s="50"/>
      <c r="IM3518" s="50"/>
      <c r="IN3518" s="50"/>
      <c r="IO3518" s="50"/>
      <c r="IP3518" s="50"/>
    </row>
    <row r="3519" s="83" customFormat="1" ht="15.75" customHeight="1" spans="1:250">
      <c r="A3519" s="89"/>
      <c r="C3519" s="87"/>
      <c r="F3519" s="88"/>
      <c r="IL3519" s="50"/>
      <c r="IM3519" s="50"/>
      <c r="IN3519" s="50"/>
      <c r="IO3519" s="50"/>
      <c r="IP3519" s="50"/>
    </row>
    <row r="3520" s="83" customFormat="1" ht="15.75" customHeight="1" spans="1:250">
      <c r="A3520" s="89"/>
      <c r="C3520" s="87"/>
      <c r="F3520" s="88"/>
      <c r="IL3520" s="50"/>
      <c r="IM3520" s="50"/>
      <c r="IN3520" s="50"/>
      <c r="IO3520" s="50"/>
      <c r="IP3520" s="50"/>
    </row>
    <row r="3521" s="83" customFormat="1" ht="15.75" customHeight="1" spans="1:250">
      <c r="A3521" s="89"/>
      <c r="C3521" s="87"/>
      <c r="F3521" s="88"/>
      <c r="IL3521" s="50"/>
      <c r="IM3521" s="50"/>
      <c r="IN3521" s="50"/>
      <c r="IO3521" s="50"/>
      <c r="IP3521" s="50"/>
    </row>
    <row r="3522" s="83" customFormat="1" ht="15.75" customHeight="1" spans="1:250">
      <c r="A3522" s="89"/>
      <c r="C3522" s="87"/>
      <c r="F3522" s="88"/>
      <c r="IL3522" s="50"/>
      <c r="IM3522" s="50"/>
      <c r="IN3522" s="50"/>
      <c r="IO3522" s="50"/>
      <c r="IP3522" s="50"/>
    </row>
    <row r="3523" s="83" customFormat="1" ht="15.75" customHeight="1" spans="1:250">
      <c r="A3523" s="89"/>
      <c r="C3523" s="87"/>
      <c r="F3523" s="88"/>
      <c r="IL3523" s="50"/>
      <c r="IM3523" s="50"/>
      <c r="IN3523" s="50"/>
      <c r="IO3523" s="50"/>
      <c r="IP3523" s="50"/>
    </row>
    <row r="3524" s="83" customFormat="1" ht="15.75" customHeight="1" spans="1:250">
      <c r="A3524" s="89"/>
      <c r="C3524" s="87"/>
      <c r="F3524" s="88"/>
      <c r="IL3524" s="50"/>
      <c r="IM3524" s="50"/>
      <c r="IN3524" s="50"/>
      <c r="IO3524" s="50"/>
      <c r="IP3524" s="50"/>
    </row>
    <row r="3525" s="83" customFormat="1" ht="15.75" customHeight="1" spans="1:250">
      <c r="A3525" s="89"/>
      <c r="C3525" s="87"/>
      <c r="F3525" s="88"/>
      <c r="IL3525" s="50"/>
      <c r="IM3525" s="50"/>
      <c r="IN3525" s="50"/>
      <c r="IO3525" s="50"/>
      <c r="IP3525" s="50"/>
    </row>
    <row r="3526" s="83" customFormat="1" ht="15.75" customHeight="1" spans="1:250">
      <c r="A3526" s="89"/>
      <c r="C3526" s="87"/>
      <c r="F3526" s="88"/>
      <c r="IL3526" s="50"/>
      <c r="IM3526" s="50"/>
      <c r="IN3526" s="50"/>
      <c r="IO3526" s="50"/>
      <c r="IP3526" s="50"/>
    </row>
    <row r="3527" s="83" customFormat="1" ht="15.75" customHeight="1" spans="1:250">
      <c r="A3527" s="89"/>
      <c r="C3527" s="87"/>
      <c r="F3527" s="88"/>
      <c r="IL3527" s="50"/>
      <c r="IM3527" s="50"/>
      <c r="IN3527" s="50"/>
      <c r="IO3527" s="50"/>
      <c r="IP3527" s="50"/>
    </row>
    <row r="3528" s="83" customFormat="1" ht="15.75" customHeight="1" spans="1:250">
      <c r="A3528" s="89"/>
      <c r="C3528" s="87"/>
      <c r="F3528" s="88"/>
      <c r="IL3528" s="50"/>
      <c r="IM3528" s="50"/>
      <c r="IN3528" s="50"/>
      <c r="IO3528" s="50"/>
      <c r="IP3528" s="50"/>
    </row>
    <row r="3529" s="83" customFormat="1" ht="15.75" customHeight="1" spans="1:250">
      <c r="A3529" s="89"/>
      <c r="C3529" s="87"/>
      <c r="F3529" s="88"/>
      <c r="IL3529" s="50"/>
      <c r="IM3529" s="50"/>
      <c r="IN3529" s="50"/>
      <c r="IO3529" s="50"/>
      <c r="IP3529" s="50"/>
    </row>
    <row r="3530" s="83" customFormat="1" ht="15.75" customHeight="1" spans="1:250">
      <c r="A3530" s="89"/>
      <c r="C3530" s="87"/>
      <c r="F3530" s="88"/>
      <c r="IL3530" s="50"/>
      <c r="IM3530" s="50"/>
      <c r="IN3530" s="50"/>
      <c r="IO3530" s="50"/>
      <c r="IP3530" s="50"/>
    </row>
    <row r="3531" s="83" customFormat="1" ht="15.75" customHeight="1" spans="1:250">
      <c r="A3531" s="89"/>
      <c r="C3531" s="87"/>
      <c r="F3531" s="88"/>
      <c r="IL3531" s="50"/>
      <c r="IM3531" s="50"/>
      <c r="IN3531" s="50"/>
      <c r="IO3531" s="50"/>
      <c r="IP3531" s="50"/>
    </row>
    <row r="3532" s="83" customFormat="1" ht="15.75" customHeight="1" spans="1:250">
      <c r="A3532" s="89"/>
      <c r="C3532" s="87"/>
      <c r="F3532" s="88"/>
      <c r="IL3532" s="50"/>
      <c r="IM3532" s="50"/>
      <c r="IN3532" s="50"/>
      <c r="IO3532" s="50"/>
      <c r="IP3532" s="50"/>
    </row>
    <row r="3533" s="83" customFormat="1" ht="15.75" customHeight="1" spans="1:250">
      <c r="A3533" s="89"/>
      <c r="C3533" s="87"/>
      <c r="F3533" s="88"/>
      <c r="IL3533" s="50"/>
      <c r="IM3533" s="50"/>
      <c r="IN3533" s="50"/>
      <c r="IO3533" s="50"/>
      <c r="IP3533" s="50"/>
    </row>
    <row r="3534" s="83" customFormat="1" ht="15.75" customHeight="1" spans="1:250">
      <c r="A3534" s="89"/>
      <c r="C3534" s="87"/>
      <c r="F3534" s="88"/>
      <c r="IL3534" s="50"/>
      <c r="IM3534" s="50"/>
      <c r="IN3534" s="50"/>
      <c r="IO3534" s="50"/>
      <c r="IP3534" s="50"/>
    </row>
    <row r="3535" s="83" customFormat="1" ht="15.75" customHeight="1" spans="1:250">
      <c r="A3535" s="89"/>
      <c r="C3535" s="87"/>
      <c r="F3535" s="88"/>
      <c r="IL3535" s="50"/>
      <c r="IM3535" s="50"/>
      <c r="IN3535" s="50"/>
      <c r="IO3535" s="50"/>
      <c r="IP3535" s="50"/>
    </row>
    <row r="3536" s="83" customFormat="1" ht="15.75" customHeight="1" spans="1:250">
      <c r="A3536" s="89"/>
      <c r="C3536" s="87"/>
      <c r="F3536" s="88"/>
      <c r="IL3536" s="50"/>
      <c r="IM3536" s="50"/>
      <c r="IN3536" s="50"/>
      <c r="IO3536" s="50"/>
      <c r="IP3536" s="50"/>
    </row>
    <row r="3537" s="83" customFormat="1" ht="15.75" customHeight="1" spans="1:250">
      <c r="A3537" s="89"/>
      <c r="C3537" s="87"/>
      <c r="F3537" s="88"/>
      <c r="IL3537" s="50"/>
      <c r="IM3537" s="50"/>
      <c r="IN3537" s="50"/>
      <c r="IO3537" s="50"/>
      <c r="IP3537" s="50"/>
    </row>
    <row r="3538" s="83" customFormat="1" ht="15.75" customHeight="1" spans="1:250">
      <c r="A3538" s="89"/>
      <c r="C3538" s="87"/>
      <c r="F3538" s="88"/>
      <c r="IL3538" s="50"/>
      <c r="IM3538" s="50"/>
      <c r="IN3538" s="50"/>
      <c r="IO3538" s="50"/>
      <c r="IP3538" s="50"/>
    </row>
    <row r="3539" s="83" customFormat="1" ht="15.75" customHeight="1" spans="1:250">
      <c r="A3539" s="89"/>
      <c r="C3539" s="87"/>
      <c r="F3539" s="88"/>
      <c r="IL3539" s="50"/>
      <c r="IM3539" s="50"/>
      <c r="IN3539" s="50"/>
      <c r="IO3539" s="50"/>
      <c r="IP3539" s="50"/>
    </row>
    <row r="3540" s="83" customFormat="1" ht="15.75" customHeight="1" spans="1:250">
      <c r="A3540" s="89"/>
      <c r="C3540" s="87"/>
      <c r="F3540" s="88"/>
      <c r="IL3540" s="50"/>
      <c r="IM3540" s="50"/>
      <c r="IN3540" s="50"/>
      <c r="IO3540" s="50"/>
      <c r="IP3540" s="50"/>
    </row>
    <row r="3541" s="83" customFormat="1" ht="15.75" customHeight="1" spans="1:250">
      <c r="A3541" s="89"/>
      <c r="C3541" s="87"/>
      <c r="F3541" s="88"/>
      <c r="IL3541" s="50"/>
      <c r="IM3541" s="50"/>
      <c r="IN3541" s="50"/>
      <c r="IO3541" s="50"/>
      <c r="IP3541" s="50"/>
    </row>
    <row r="3542" s="83" customFormat="1" ht="15.75" customHeight="1" spans="1:250">
      <c r="A3542" s="89"/>
      <c r="C3542" s="87"/>
      <c r="F3542" s="88"/>
      <c r="IL3542" s="50"/>
      <c r="IM3542" s="50"/>
      <c r="IN3542" s="50"/>
      <c r="IO3542" s="50"/>
      <c r="IP3542" s="50"/>
    </row>
    <row r="3543" s="83" customFormat="1" ht="15.75" customHeight="1" spans="1:250">
      <c r="A3543" s="89"/>
      <c r="C3543" s="87"/>
      <c r="F3543" s="88"/>
      <c r="IL3543" s="50"/>
      <c r="IM3543" s="50"/>
      <c r="IN3543" s="50"/>
      <c r="IO3543" s="50"/>
      <c r="IP3543" s="50"/>
    </row>
    <row r="3544" s="83" customFormat="1" ht="15.75" customHeight="1" spans="1:250">
      <c r="A3544" s="89"/>
      <c r="C3544" s="87"/>
      <c r="F3544" s="88"/>
      <c r="IL3544" s="50"/>
      <c r="IM3544" s="50"/>
      <c r="IN3544" s="50"/>
      <c r="IO3544" s="50"/>
      <c r="IP3544" s="50"/>
    </row>
    <row r="3545" s="83" customFormat="1" ht="15.75" customHeight="1" spans="1:250">
      <c r="A3545" s="89"/>
      <c r="C3545" s="87"/>
      <c r="F3545" s="88"/>
      <c r="IL3545" s="50"/>
      <c r="IM3545" s="50"/>
      <c r="IN3545" s="50"/>
      <c r="IO3545" s="50"/>
      <c r="IP3545" s="50"/>
    </row>
    <row r="3546" s="83" customFormat="1" ht="15.75" customHeight="1" spans="1:250">
      <c r="A3546" s="89"/>
      <c r="C3546" s="87"/>
      <c r="F3546" s="88"/>
      <c r="IL3546" s="50"/>
      <c r="IM3546" s="50"/>
      <c r="IN3546" s="50"/>
      <c r="IO3546" s="50"/>
      <c r="IP3546" s="50"/>
    </row>
    <row r="3547" s="83" customFormat="1" ht="15.75" customHeight="1" spans="1:250">
      <c r="A3547" s="89"/>
      <c r="C3547" s="87"/>
      <c r="F3547" s="88"/>
      <c r="IL3547" s="50"/>
      <c r="IM3547" s="50"/>
      <c r="IN3547" s="50"/>
      <c r="IO3547" s="50"/>
      <c r="IP3547" s="50"/>
    </row>
    <row r="3548" s="83" customFormat="1" ht="15.75" customHeight="1" spans="1:250">
      <c r="A3548" s="89"/>
      <c r="C3548" s="87"/>
      <c r="F3548" s="88"/>
      <c r="IL3548" s="50"/>
      <c r="IM3548" s="50"/>
      <c r="IN3548" s="50"/>
      <c r="IO3548" s="50"/>
      <c r="IP3548" s="50"/>
    </row>
    <row r="3549" s="83" customFormat="1" ht="15.75" customHeight="1" spans="1:250">
      <c r="A3549" s="89"/>
      <c r="C3549" s="87"/>
      <c r="F3549" s="88"/>
      <c r="IL3549" s="50"/>
      <c r="IM3549" s="50"/>
      <c r="IN3549" s="50"/>
      <c r="IO3549" s="50"/>
      <c r="IP3549" s="50"/>
    </row>
    <row r="3550" s="83" customFormat="1" ht="15.75" customHeight="1" spans="1:250">
      <c r="A3550" s="89"/>
      <c r="C3550" s="87"/>
      <c r="F3550" s="88"/>
      <c r="IL3550" s="50"/>
      <c r="IM3550" s="50"/>
      <c r="IN3550" s="50"/>
      <c r="IO3550" s="50"/>
      <c r="IP3550" s="50"/>
    </row>
    <row r="3551" s="83" customFormat="1" ht="15.75" customHeight="1" spans="1:250">
      <c r="A3551" s="89"/>
      <c r="C3551" s="87"/>
      <c r="F3551" s="88"/>
      <c r="IL3551" s="50"/>
      <c r="IM3551" s="50"/>
      <c r="IN3551" s="50"/>
      <c r="IO3551" s="50"/>
      <c r="IP3551" s="50"/>
    </row>
    <row r="3552" s="83" customFormat="1" ht="15.75" customHeight="1" spans="1:250">
      <c r="A3552" s="89"/>
      <c r="C3552" s="87"/>
      <c r="F3552" s="88"/>
      <c r="IL3552" s="50"/>
      <c r="IM3552" s="50"/>
      <c r="IN3552" s="50"/>
      <c r="IO3552" s="50"/>
      <c r="IP3552" s="50"/>
    </row>
    <row r="3553" s="83" customFormat="1" ht="15.75" customHeight="1" spans="1:250">
      <c r="A3553" s="89"/>
      <c r="C3553" s="87"/>
      <c r="F3553" s="88"/>
      <c r="IL3553" s="50"/>
      <c r="IM3553" s="50"/>
      <c r="IN3553" s="50"/>
      <c r="IO3553" s="50"/>
      <c r="IP3553" s="50"/>
    </row>
    <row r="3554" s="83" customFormat="1" ht="15.75" customHeight="1" spans="1:250">
      <c r="A3554" s="89"/>
      <c r="C3554" s="87"/>
      <c r="F3554" s="88"/>
      <c r="IL3554" s="50"/>
      <c r="IM3554" s="50"/>
      <c r="IN3554" s="50"/>
      <c r="IO3554" s="50"/>
      <c r="IP3554" s="50"/>
    </row>
    <row r="3555" s="83" customFormat="1" ht="15.75" customHeight="1" spans="1:250">
      <c r="A3555" s="89"/>
      <c r="C3555" s="87"/>
      <c r="F3555" s="88"/>
      <c r="IL3555" s="50"/>
      <c r="IM3555" s="50"/>
      <c r="IN3555" s="50"/>
      <c r="IO3555" s="50"/>
      <c r="IP3555" s="50"/>
    </row>
    <row r="3556" s="83" customFormat="1" ht="15.75" customHeight="1" spans="1:250">
      <c r="A3556" s="89"/>
      <c r="C3556" s="87"/>
      <c r="F3556" s="88"/>
      <c r="IL3556" s="50"/>
      <c r="IM3556" s="50"/>
      <c r="IN3556" s="50"/>
      <c r="IO3556" s="50"/>
      <c r="IP3556" s="50"/>
    </row>
    <row r="3557" s="83" customFormat="1" ht="15.75" customHeight="1" spans="1:250">
      <c r="A3557" s="89"/>
      <c r="C3557" s="87"/>
      <c r="F3557" s="88"/>
      <c r="IL3557" s="50"/>
      <c r="IM3557" s="50"/>
      <c r="IN3557" s="50"/>
      <c r="IO3557" s="50"/>
      <c r="IP3557" s="50"/>
    </row>
    <row r="3558" s="83" customFormat="1" ht="15.75" customHeight="1" spans="1:250">
      <c r="A3558" s="89"/>
      <c r="C3558" s="87"/>
      <c r="F3558" s="88"/>
      <c r="IL3558" s="50"/>
      <c r="IM3558" s="50"/>
      <c r="IN3558" s="50"/>
      <c r="IO3558" s="50"/>
      <c r="IP3558" s="50"/>
    </row>
    <row r="3559" s="83" customFormat="1" ht="15.75" customHeight="1" spans="1:250">
      <c r="A3559" s="89"/>
      <c r="C3559" s="87"/>
      <c r="F3559" s="88"/>
      <c r="IL3559" s="50"/>
      <c r="IM3559" s="50"/>
      <c r="IN3559" s="50"/>
      <c r="IO3559" s="50"/>
      <c r="IP3559" s="50"/>
    </row>
    <row r="3560" s="83" customFormat="1" ht="15.75" customHeight="1" spans="1:250">
      <c r="A3560" s="89"/>
      <c r="C3560" s="87"/>
      <c r="F3560" s="88"/>
      <c r="IL3560" s="50"/>
      <c r="IM3560" s="50"/>
      <c r="IN3560" s="50"/>
      <c r="IO3560" s="50"/>
      <c r="IP3560" s="50"/>
    </row>
    <row r="3561" s="83" customFormat="1" ht="15.75" customHeight="1" spans="1:250">
      <c r="A3561" s="89"/>
      <c r="C3561" s="87"/>
      <c r="F3561" s="88"/>
      <c r="IL3561" s="50"/>
      <c r="IM3561" s="50"/>
      <c r="IN3561" s="50"/>
      <c r="IO3561" s="50"/>
      <c r="IP3561" s="50"/>
    </row>
    <row r="3562" s="83" customFormat="1" ht="15.75" customHeight="1" spans="1:250">
      <c r="A3562" s="89"/>
      <c r="C3562" s="87"/>
      <c r="F3562" s="88"/>
      <c r="IL3562" s="50"/>
      <c r="IM3562" s="50"/>
      <c r="IN3562" s="50"/>
      <c r="IO3562" s="50"/>
      <c r="IP3562" s="50"/>
    </row>
    <row r="3563" s="83" customFormat="1" ht="15.75" customHeight="1" spans="1:250">
      <c r="A3563" s="89"/>
      <c r="C3563" s="87"/>
      <c r="F3563" s="88"/>
      <c r="IL3563" s="50"/>
      <c r="IM3563" s="50"/>
      <c r="IN3563" s="50"/>
      <c r="IO3563" s="50"/>
      <c r="IP3563" s="50"/>
    </row>
    <row r="3564" s="83" customFormat="1" ht="15.75" customHeight="1" spans="1:250">
      <c r="A3564" s="89"/>
      <c r="C3564" s="87"/>
      <c r="F3564" s="88"/>
      <c r="IL3564" s="50"/>
      <c r="IM3564" s="50"/>
      <c r="IN3564" s="50"/>
      <c r="IO3564" s="50"/>
      <c r="IP3564" s="50"/>
    </row>
    <row r="3565" s="83" customFormat="1" ht="15.75" customHeight="1" spans="1:250">
      <c r="A3565" s="89"/>
      <c r="C3565" s="87"/>
      <c r="F3565" s="88"/>
      <c r="IL3565" s="50"/>
      <c r="IM3565" s="50"/>
      <c r="IN3565" s="50"/>
      <c r="IO3565" s="50"/>
      <c r="IP3565" s="50"/>
    </row>
    <row r="3566" s="83" customFormat="1" ht="15.75" customHeight="1" spans="1:250">
      <c r="A3566" s="89"/>
      <c r="C3566" s="87"/>
      <c r="F3566" s="88"/>
      <c r="IL3566" s="50"/>
      <c r="IM3566" s="50"/>
      <c r="IN3566" s="50"/>
      <c r="IO3566" s="50"/>
      <c r="IP3566" s="50"/>
    </row>
    <row r="3567" s="83" customFormat="1" ht="15.75" customHeight="1" spans="1:250">
      <c r="A3567" s="89"/>
      <c r="C3567" s="87"/>
      <c r="F3567" s="88"/>
      <c r="IL3567" s="50"/>
      <c r="IM3567" s="50"/>
      <c r="IN3567" s="50"/>
      <c r="IO3567" s="50"/>
      <c r="IP3567" s="50"/>
    </row>
    <row r="3568" s="83" customFormat="1" ht="15.75" customHeight="1" spans="1:250">
      <c r="A3568" s="89"/>
      <c r="C3568" s="87"/>
      <c r="F3568" s="88"/>
      <c r="IL3568" s="50"/>
      <c r="IM3568" s="50"/>
      <c r="IN3568" s="50"/>
      <c r="IO3568" s="50"/>
      <c r="IP3568" s="50"/>
    </row>
    <row r="3569" s="83" customFormat="1" ht="15.75" customHeight="1" spans="1:250">
      <c r="A3569" s="89"/>
      <c r="C3569" s="87"/>
      <c r="F3569" s="88"/>
      <c r="IL3569" s="50"/>
      <c r="IM3569" s="50"/>
      <c r="IN3569" s="50"/>
      <c r="IO3569" s="50"/>
      <c r="IP3569" s="50"/>
    </row>
    <row r="3570" s="83" customFormat="1" ht="15.75" customHeight="1" spans="1:250">
      <c r="A3570" s="89"/>
      <c r="C3570" s="87"/>
      <c r="F3570" s="88"/>
      <c r="IL3570" s="50"/>
      <c r="IM3570" s="50"/>
      <c r="IN3570" s="50"/>
      <c r="IO3570" s="50"/>
      <c r="IP3570" s="50"/>
    </row>
    <row r="3571" s="83" customFormat="1" ht="15.75" customHeight="1" spans="1:250">
      <c r="A3571" s="89"/>
      <c r="C3571" s="87"/>
      <c r="F3571" s="88"/>
      <c r="IL3571" s="50"/>
      <c r="IM3571" s="50"/>
      <c r="IN3571" s="50"/>
      <c r="IO3571" s="50"/>
      <c r="IP3571" s="50"/>
    </row>
    <row r="3572" s="83" customFormat="1" ht="15.75" customHeight="1" spans="1:250">
      <c r="A3572" s="89"/>
      <c r="C3572" s="87"/>
      <c r="F3572" s="88"/>
      <c r="IL3572" s="50"/>
      <c r="IM3572" s="50"/>
      <c r="IN3572" s="50"/>
      <c r="IO3572" s="50"/>
      <c r="IP3572" s="50"/>
    </row>
    <row r="3573" s="83" customFormat="1" ht="15.75" customHeight="1" spans="1:250">
      <c r="A3573" s="89"/>
      <c r="C3573" s="87"/>
      <c r="F3573" s="88"/>
      <c r="IL3573" s="50"/>
      <c r="IM3573" s="50"/>
      <c r="IN3573" s="50"/>
      <c r="IO3573" s="50"/>
      <c r="IP3573" s="50"/>
    </row>
    <row r="3574" s="83" customFormat="1" ht="15.75" customHeight="1" spans="1:250">
      <c r="A3574" s="89"/>
      <c r="C3574" s="87"/>
      <c r="F3574" s="88"/>
      <c r="IL3574" s="50"/>
      <c r="IM3574" s="50"/>
      <c r="IN3574" s="50"/>
      <c r="IO3574" s="50"/>
      <c r="IP3574" s="50"/>
    </row>
    <row r="3575" s="83" customFormat="1" ht="15.75" customHeight="1" spans="1:250">
      <c r="A3575" s="89"/>
      <c r="C3575" s="87"/>
      <c r="F3575" s="88"/>
      <c r="IL3575" s="50"/>
      <c r="IM3575" s="50"/>
      <c r="IN3575" s="50"/>
      <c r="IO3575" s="50"/>
      <c r="IP3575" s="50"/>
    </row>
    <row r="3576" s="83" customFormat="1" ht="15.75" customHeight="1" spans="1:250">
      <c r="A3576" s="89"/>
      <c r="C3576" s="87"/>
      <c r="F3576" s="88"/>
      <c r="IL3576" s="50"/>
      <c r="IM3576" s="50"/>
      <c r="IN3576" s="50"/>
      <c r="IO3576" s="50"/>
      <c r="IP3576" s="50"/>
    </row>
    <row r="3577" s="83" customFormat="1" ht="15.75" customHeight="1" spans="1:250">
      <c r="A3577" s="89"/>
      <c r="C3577" s="87"/>
      <c r="F3577" s="88"/>
      <c r="IL3577" s="50"/>
      <c r="IM3577" s="50"/>
      <c r="IN3577" s="50"/>
      <c r="IO3577" s="50"/>
      <c r="IP3577" s="50"/>
    </row>
    <row r="3578" s="83" customFormat="1" ht="15.75" customHeight="1" spans="1:250">
      <c r="A3578" s="89"/>
      <c r="C3578" s="87"/>
      <c r="F3578" s="88"/>
      <c r="IL3578" s="50"/>
      <c r="IM3578" s="50"/>
      <c r="IN3578" s="50"/>
      <c r="IO3578" s="50"/>
      <c r="IP3578" s="50"/>
    </row>
    <row r="3579" s="83" customFormat="1" ht="15.75" customHeight="1" spans="1:250">
      <c r="A3579" s="89"/>
      <c r="C3579" s="87"/>
      <c r="F3579" s="88"/>
      <c r="IL3579" s="50"/>
      <c r="IM3579" s="50"/>
      <c r="IN3579" s="50"/>
      <c r="IO3579" s="50"/>
      <c r="IP3579" s="50"/>
    </row>
    <row r="3580" s="83" customFormat="1" ht="15.75" customHeight="1" spans="1:250">
      <c r="A3580" s="89"/>
      <c r="C3580" s="87"/>
      <c r="F3580" s="88"/>
      <c r="IL3580" s="50"/>
      <c r="IM3580" s="50"/>
      <c r="IN3580" s="50"/>
      <c r="IO3580" s="50"/>
      <c r="IP3580" s="50"/>
    </row>
    <row r="3581" s="83" customFormat="1" ht="15.75" customHeight="1" spans="1:250">
      <c r="A3581" s="89"/>
      <c r="C3581" s="87"/>
      <c r="F3581" s="88"/>
      <c r="IL3581" s="50"/>
      <c r="IM3581" s="50"/>
      <c r="IN3581" s="50"/>
      <c r="IO3581" s="50"/>
      <c r="IP3581" s="50"/>
    </row>
    <row r="3582" s="83" customFormat="1" ht="15.75" customHeight="1" spans="1:250">
      <c r="A3582" s="89"/>
      <c r="C3582" s="87"/>
      <c r="F3582" s="88"/>
      <c r="IL3582" s="50"/>
      <c r="IM3582" s="50"/>
      <c r="IN3582" s="50"/>
      <c r="IO3582" s="50"/>
      <c r="IP3582" s="50"/>
    </row>
    <row r="3583" s="83" customFormat="1" ht="15.75" customHeight="1" spans="1:250">
      <c r="A3583" s="89"/>
      <c r="C3583" s="87"/>
      <c r="F3583" s="88"/>
      <c r="IL3583" s="50"/>
      <c r="IM3583" s="50"/>
      <c r="IN3583" s="50"/>
      <c r="IO3583" s="50"/>
      <c r="IP3583" s="50"/>
    </row>
    <row r="3584" s="83" customFormat="1" ht="15.75" customHeight="1" spans="1:250">
      <c r="A3584" s="89"/>
      <c r="C3584" s="87"/>
      <c r="F3584" s="88"/>
      <c r="IL3584" s="50"/>
      <c r="IM3584" s="50"/>
      <c r="IN3584" s="50"/>
      <c r="IO3584" s="50"/>
      <c r="IP3584" s="50"/>
    </row>
    <row r="3585" s="83" customFormat="1" ht="15.75" customHeight="1" spans="1:250">
      <c r="A3585" s="89"/>
      <c r="C3585" s="87"/>
      <c r="F3585" s="88"/>
      <c r="IL3585" s="50"/>
      <c r="IM3585" s="50"/>
      <c r="IN3585" s="50"/>
      <c r="IO3585" s="50"/>
      <c r="IP3585" s="50"/>
    </row>
    <row r="3586" s="83" customFormat="1" ht="15.75" customHeight="1" spans="1:250">
      <c r="A3586" s="89"/>
      <c r="C3586" s="87"/>
      <c r="F3586" s="88"/>
      <c r="IL3586" s="50"/>
      <c r="IM3586" s="50"/>
      <c r="IN3586" s="50"/>
      <c r="IO3586" s="50"/>
      <c r="IP3586" s="50"/>
    </row>
    <row r="3587" s="83" customFormat="1" ht="15.75" customHeight="1" spans="1:250">
      <c r="A3587" s="89"/>
      <c r="C3587" s="87"/>
      <c r="F3587" s="88"/>
      <c r="IL3587" s="50"/>
      <c r="IM3587" s="50"/>
      <c r="IN3587" s="50"/>
      <c r="IO3587" s="50"/>
      <c r="IP3587" s="50"/>
    </row>
    <row r="3588" s="83" customFormat="1" ht="15.75" customHeight="1" spans="1:250">
      <c r="A3588" s="89"/>
      <c r="C3588" s="87"/>
      <c r="F3588" s="88"/>
      <c r="IL3588" s="50"/>
      <c r="IM3588" s="50"/>
      <c r="IN3588" s="50"/>
      <c r="IO3588" s="50"/>
      <c r="IP3588" s="50"/>
    </row>
    <row r="3589" s="83" customFormat="1" ht="15.75" customHeight="1" spans="1:250">
      <c r="A3589" s="89"/>
      <c r="C3589" s="87"/>
      <c r="F3589" s="88"/>
      <c r="IL3589" s="50"/>
      <c r="IM3589" s="50"/>
      <c r="IN3589" s="50"/>
      <c r="IO3589" s="50"/>
      <c r="IP3589" s="50"/>
    </row>
    <row r="3590" s="83" customFormat="1" ht="15.75" customHeight="1" spans="1:250">
      <c r="A3590" s="89"/>
      <c r="C3590" s="87"/>
      <c r="F3590" s="88"/>
      <c r="IL3590" s="50"/>
      <c r="IM3590" s="50"/>
      <c r="IN3590" s="50"/>
      <c r="IO3590" s="50"/>
      <c r="IP3590" s="50"/>
    </row>
    <row r="3591" s="83" customFormat="1" ht="15.75" customHeight="1" spans="1:250">
      <c r="A3591" s="89"/>
      <c r="C3591" s="87"/>
      <c r="F3591" s="88"/>
      <c r="IL3591" s="50"/>
      <c r="IM3591" s="50"/>
      <c r="IN3591" s="50"/>
      <c r="IO3591" s="50"/>
      <c r="IP3591" s="50"/>
    </row>
    <row r="3592" s="83" customFormat="1" ht="15.75" customHeight="1" spans="1:250">
      <c r="A3592" s="89"/>
      <c r="C3592" s="87"/>
      <c r="F3592" s="88"/>
      <c r="IL3592" s="50"/>
      <c r="IM3592" s="50"/>
      <c r="IN3592" s="50"/>
      <c r="IO3592" s="50"/>
      <c r="IP3592" s="50"/>
    </row>
    <row r="3593" s="83" customFormat="1" ht="15.75" customHeight="1" spans="1:250">
      <c r="A3593" s="89"/>
      <c r="C3593" s="87"/>
      <c r="F3593" s="88"/>
      <c r="IL3593" s="50"/>
      <c r="IM3593" s="50"/>
      <c r="IN3593" s="50"/>
      <c r="IO3593" s="50"/>
      <c r="IP3593" s="50"/>
    </row>
    <row r="3594" s="83" customFormat="1" ht="15.75" customHeight="1" spans="1:250">
      <c r="A3594" s="89"/>
      <c r="C3594" s="87"/>
      <c r="F3594" s="88"/>
      <c r="IL3594" s="50"/>
      <c r="IM3594" s="50"/>
      <c r="IN3594" s="50"/>
      <c r="IO3594" s="50"/>
      <c r="IP3594" s="50"/>
    </row>
    <row r="3595" s="83" customFormat="1" ht="15.75" customHeight="1" spans="1:250">
      <c r="A3595" s="89"/>
      <c r="C3595" s="87"/>
      <c r="F3595" s="88"/>
      <c r="IL3595" s="50"/>
      <c r="IM3595" s="50"/>
      <c r="IN3595" s="50"/>
      <c r="IO3595" s="50"/>
      <c r="IP3595" s="50"/>
    </row>
    <row r="3596" s="83" customFormat="1" ht="15.75" customHeight="1" spans="1:250">
      <c r="A3596" s="89"/>
      <c r="C3596" s="87"/>
      <c r="F3596" s="88"/>
      <c r="IL3596" s="50"/>
      <c r="IM3596" s="50"/>
      <c r="IN3596" s="50"/>
      <c r="IO3596" s="50"/>
      <c r="IP3596" s="50"/>
    </row>
    <row r="3597" s="83" customFormat="1" ht="15.75" customHeight="1" spans="1:250">
      <c r="A3597" s="89"/>
      <c r="C3597" s="87"/>
      <c r="F3597" s="88"/>
      <c r="IL3597" s="50"/>
      <c r="IM3597" s="50"/>
      <c r="IN3597" s="50"/>
      <c r="IO3597" s="50"/>
      <c r="IP3597" s="50"/>
    </row>
    <row r="3598" s="83" customFormat="1" ht="15.75" customHeight="1" spans="1:250">
      <c r="A3598" s="89"/>
      <c r="C3598" s="87"/>
      <c r="F3598" s="88"/>
      <c r="IL3598" s="50"/>
      <c r="IM3598" s="50"/>
      <c r="IN3598" s="50"/>
      <c r="IO3598" s="50"/>
      <c r="IP3598" s="50"/>
    </row>
    <row r="3599" s="83" customFormat="1" ht="15.75" customHeight="1" spans="1:250">
      <c r="A3599" s="89"/>
      <c r="C3599" s="87"/>
      <c r="F3599" s="88"/>
      <c r="IL3599" s="50"/>
      <c r="IM3599" s="50"/>
      <c r="IN3599" s="50"/>
      <c r="IO3599" s="50"/>
      <c r="IP3599" s="50"/>
    </row>
    <row r="3600" s="83" customFormat="1" ht="15.75" customHeight="1" spans="1:250">
      <c r="A3600" s="89"/>
      <c r="C3600" s="87"/>
      <c r="F3600" s="88"/>
      <c r="IL3600" s="50"/>
      <c r="IM3600" s="50"/>
      <c r="IN3600" s="50"/>
      <c r="IO3600" s="50"/>
      <c r="IP3600" s="50"/>
    </row>
    <row r="3601" s="83" customFormat="1" ht="15.75" customHeight="1" spans="1:250">
      <c r="A3601" s="89"/>
      <c r="C3601" s="87"/>
      <c r="F3601" s="88"/>
      <c r="IL3601" s="50"/>
      <c r="IM3601" s="50"/>
      <c r="IN3601" s="50"/>
      <c r="IO3601" s="50"/>
      <c r="IP3601" s="50"/>
    </row>
    <row r="3602" s="83" customFormat="1" ht="15.75" customHeight="1" spans="1:250">
      <c r="A3602" s="89"/>
      <c r="C3602" s="87"/>
      <c r="F3602" s="88"/>
      <c r="IL3602" s="50"/>
      <c r="IM3602" s="50"/>
      <c r="IN3602" s="50"/>
      <c r="IO3602" s="50"/>
      <c r="IP3602" s="50"/>
    </row>
    <row r="3603" s="83" customFormat="1" ht="15.75" customHeight="1" spans="1:250">
      <c r="A3603" s="89"/>
      <c r="C3603" s="87"/>
      <c r="F3603" s="88"/>
      <c r="IL3603" s="50"/>
      <c r="IM3603" s="50"/>
      <c r="IN3603" s="50"/>
      <c r="IO3603" s="50"/>
      <c r="IP3603" s="50"/>
    </row>
    <row r="3604" s="83" customFormat="1" ht="15.75" customHeight="1" spans="1:250">
      <c r="A3604" s="89"/>
      <c r="C3604" s="87"/>
      <c r="F3604" s="88"/>
      <c r="IL3604" s="50"/>
      <c r="IM3604" s="50"/>
      <c r="IN3604" s="50"/>
      <c r="IO3604" s="50"/>
      <c r="IP3604" s="50"/>
    </row>
    <row r="3605" s="83" customFormat="1" ht="15.75" customHeight="1" spans="1:250">
      <c r="A3605" s="89"/>
      <c r="C3605" s="87"/>
      <c r="F3605" s="88"/>
      <c r="IL3605" s="50"/>
      <c r="IM3605" s="50"/>
      <c r="IN3605" s="50"/>
      <c r="IO3605" s="50"/>
      <c r="IP3605" s="50"/>
    </row>
    <row r="3606" s="83" customFormat="1" ht="15.75" customHeight="1" spans="1:250">
      <c r="A3606" s="89"/>
      <c r="C3606" s="87"/>
      <c r="F3606" s="88"/>
      <c r="IL3606" s="50"/>
      <c r="IM3606" s="50"/>
      <c r="IN3606" s="50"/>
      <c r="IO3606" s="50"/>
      <c r="IP3606" s="50"/>
    </row>
    <row r="3607" s="83" customFormat="1" ht="15.75" customHeight="1" spans="1:250">
      <c r="A3607" s="89"/>
      <c r="C3607" s="87"/>
      <c r="F3607" s="88"/>
      <c r="IL3607" s="50"/>
      <c r="IM3607" s="50"/>
      <c r="IN3607" s="50"/>
      <c r="IO3607" s="50"/>
      <c r="IP3607" s="50"/>
    </row>
    <row r="3608" s="83" customFormat="1" ht="15.75" customHeight="1" spans="1:250">
      <c r="A3608" s="89"/>
      <c r="C3608" s="87"/>
      <c r="F3608" s="88"/>
      <c r="IL3608" s="50"/>
      <c r="IM3608" s="50"/>
      <c r="IN3608" s="50"/>
      <c r="IO3608" s="50"/>
      <c r="IP3608" s="50"/>
    </row>
    <row r="3609" s="83" customFormat="1" ht="15.75" customHeight="1" spans="1:250">
      <c r="A3609" s="89"/>
      <c r="C3609" s="87"/>
      <c r="F3609" s="88"/>
      <c r="IL3609" s="50"/>
      <c r="IM3609" s="50"/>
      <c r="IN3609" s="50"/>
      <c r="IO3609" s="50"/>
      <c r="IP3609" s="50"/>
    </row>
    <row r="3610" s="83" customFormat="1" ht="15.75" customHeight="1" spans="1:250">
      <c r="A3610" s="89"/>
      <c r="C3610" s="87"/>
      <c r="F3610" s="88"/>
      <c r="IL3610" s="50"/>
      <c r="IM3610" s="50"/>
      <c r="IN3610" s="50"/>
      <c r="IO3610" s="50"/>
      <c r="IP3610" s="50"/>
    </row>
    <row r="3611" s="83" customFormat="1" ht="15.75" customHeight="1" spans="1:250">
      <c r="A3611" s="89"/>
      <c r="C3611" s="87"/>
      <c r="F3611" s="88"/>
      <c r="IL3611" s="50"/>
      <c r="IM3611" s="50"/>
      <c r="IN3611" s="50"/>
      <c r="IO3611" s="50"/>
      <c r="IP3611" s="50"/>
    </row>
    <row r="3612" s="83" customFormat="1" ht="15.75" customHeight="1" spans="1:250">
      <c r="A3612" s="89"/>
      <c r="C3612" s="87"/>
      <c r="F3612" s="88"/>
      <c r="IL3612" s="50"/>
      <c r="IM3612" s="50"/>
      <c r="IN3612" s="50"/>
      <c r="IO3612" s="50"/>
      <c r="IP3612" s="50"/>
    </row>
    <row r="3613" s="83" customFormat="1" ht="15.75" customHeight="1" spans="1:250">
      <c r="A3613" s="89"/>
      <c r="C3613" s="87"/>
      <c r="F3613" s="88"/>
      <c r="IL3613" s="50"/>
      <c r="IM3613" s="50"/>
      <c r="IN3613" s="50"/>
      <c r="IO3613" s="50"/>
      <c r="IP3613" s="50"/>
    </row>
    <row r="3614" s="83" customFormat="1" ht="15.75" customHeight="1" spans="1:250">
      <c r="A3614" s="89"/>
      <c r="C3614" s="87"/>
      <c r="F3614" s="88"/>
      <c r="IL3614" s="50"/>
      <c r="IM3614" s="50"/>
      <c r="IN3614" s="50"/>
      <c r="IO3614" s="50"/>
      <c r="IP3614" s="50"/>
    </row>
    <row r="3615" s="83" customFormat="1" ht="15.75" customHeight="1" spans="1:250">
      <c r="A3615" s="89"/>
      <c r="C3615" s="87"/>
      <c r="F3615" s="88"/>
      <c r="IL3615" s="50"/>
      <c r="IM3615" s="50"/>
      <c r="IN3615" s="50"/>
      <c r="IO3615" s="50"/>
      <c r="IP3615" s="50"/>
    </row>
    <row r="3616" s="83" customFormat="1" ht="15.75" customHeight="1" spans="1:250">
      <c r="A3616" s="89"/>
      <c r="C3616" s="87"/>
      <c r="F3616" s="88"/>
      <c r="IL3616" s="50"/>
      <c r="IM3616" s="50"/>
      <c r="IN3616" s="50"/>
      <c r="IO3616" s="50"/>
      <c r="IP3616" s="50"/>
    </row>
    <row r="3617" s="83" customFormat="1" ht="15.75" customHeight="1" spans="1:250">
      <c r="A3617" s="89"/>
      <c r="C3617" s="87"/>
      <c r="F3617" s="88"/>
      <c r="IL3617" s="50"/>
      <c r="IM3617" s="50"/>
      <c r="IN3617" s="50"/>
      <c r="IO3617" s="50"/>
      <c r="IP3617" s="50"/>
    </row>
    <row r="3618" s="83" customFormat="1" ht="15.75" customHeight="1" spans="1:250">
      <c r="A3618" s="89"/>
      <c r="C3618" s="87"/>
      <c r="F3618" s="88"/>
      <c r="IL3618" s="50"/>
      <c r="IM3618" s="50"/>
      <c r="IN3618" s="50"/>
      <c r="IO3618" s="50"/>
      <c r="IP3618" s="50"/>
    </row>
    <row r="3619" s="83" customFormat="1" ht="15.75" customHeight="1" spans="1:250">
      <c r="A3619" s="89"/>
      <c r="C3619" s="87"/>
      <c r="F3619" s="88"/>
      <c r="IL3619" s="50"/>
      <c r="IM3619" s="50"/>
      <c r="IN3619" s="50"/>
      <c r="IO3619" s="50"/>
      <c r="IP3619" s="50"/>
    </row>
    <row r="3620" s="83" customFormat="1" ht="15.75" customHeight="1" spans="1:250">
      <c r="A3620" s="89"/>
      <c r="C3620" s="87"/>
      <c r="F3620" s="88"/>
      <c r="IL3620" s="50"/>
      <c r="IM3620" s="50"/>
      <c r="IN3620" s="50"/>
      <c r="IO3620" s="50"/>
      <c r="IP3620" s="50"/>
    </row>
    <row r="3621" s="83" customFormat="1" ht="15.75" customHeight="1" spans="1:250">
      <c r="A3621" s="89"/>
      <c r="C3621" s="87"/>
      <c r="F3621" s="88"/>
      <c r="IL3621" s="50"/>
      <c r="IM3621" s="50"/>
      <c r="IN3621" s="50"/>
      <c r="IO3621" s="50"/>
      <c r="IP3621" s="50"/>
    </row>
    <row r="3622" s="83" customFormat="1" ht="15.75" customHeight="1" spans="1:250">
      <c r="A3622" s="89"/>
      <c r="C3622" s="87"/>
      <c r="F3622" s="88"/>
      <c r="IL3622" s="50"/>
      <c r="IM3622" s="50"/>
      <c r="IN3622" s="50"/>
      <c r="IO3622" s="50"/>
      <c r="IP3622" s="50"/>
    </row>
    <row r="3623" s="83" customFormat="1" ht="15.75" customHeight="1" spans="1:250">
      <c r="A3623" s="89"/>
      <c r="C3623" s="87"/>
      <c r="F3623" s="88"/>
      <c r="IL3623" s="50"/>
      <c r="IM3623" s="50"/>
      <c r="IN3623" s="50"/>
      <c r="IO3623" s="50"/>
      <c r="IP3623" s="50"/>
    </row>
    <row r="3624" s="83" customFormat="1" ht="15.75" customHeight="1" spans="1:250">
      <c r="A3624" s="89"/>
      <c r="C3624" s="87"/>
      <c r="F3624" s="88"/>
      <c r="IL3624" s="50"/>
      <c r="IM3624" s="50"/>
      <c r="IN3624" s="50"/>
      <c r="IO3624" s="50"/>
      <c r="IP3624" s="50"/>
    </row>
    <row r="3625" s="83" customFormat="1" ht="15.75" customHeight="1" spans="1:250">
      <c r="A3625" s="89"/>
      <c r="C3625" s="87"/>
      <c r="F3625" s="88"/>
      <c r="IL3625" s="50"/>
      <c r="IM3625" s="50"/>
      <c r="IN3625" s="50"/>
      <c r="IO3625" s="50"/>
      <c r="IP3625" s="50"/>
    </row>
    <row r="3626" s="83" customFormat="1" ht="15.75" customHeight="1" spans="1:250">
      <c r="A3626" s="89"/>
      <c r="C3626" s="87"/>
      <c r="F3626" s="88"/>
      <c r="IL3626" s="50"/>
      <c r="IM3626" s="50"/>
      <c r="IN3626" s="50"/>
      <c r="IO3626" s="50"/>
      <c r="IP3626" s="50"/>
    </row>
    <row r="3627" s="83" customFormat="1" ht="15.75" customHeight="1" spans="1:250">
      <c r="A3627" s="89"/>
      <c r="C3627" s="87"/>
      <c r="F3627" s="88"/>
      <c r="IL3627" s="50"/>
      <c r="IM3627" s="50"/>
      <c r="IN3627" s="50"/>
      <c r="IO3627" s="50"/>
      <c r="IP3627" s="50"/>
    </row>
    <row r="3628" s="83" customFormat="1" ht="15.75" customHeight="1" spans="1:250">
      <c r="A3628" s="89"/>
      <c r="C3628" s="87"/>
      <c r="F3628" s="88"/>
      <c r="IL3628" s="50"/>
      <c r="IM3628" s="50"/>
      <c r="IN3628" s="50"/>
      <c r="IO3628" s="50"/>
      <c r="IP3628" s="50"/>
    </row>
    <row r="3629" s="83" customFormat="1" ht="15.75" customHeight="1" spans="1:250">
      <c r="A3629" s="89"/>
      <c r="C3629" s="87"/>
      <c r="F3629" s="88"/>
      <c r="IL3629" s="50"/>
      <c r="IM3629" s="50"/>
      <c r="IN3629" s="50"/>
      <c r="IO3629" s="50"/>
      <c r="IP3629" s="50"/>
    </row>
    <row r="3630" s="83" customFormat="1" ht="15.75" customHeight="1" spans="1:250">
      <c r="A3630" s="89"/>
      <c r="C3630" s="87"/>
      <c r="F3630" s="88"/>
      <c r="IL3630" s="50"/>
      <c r="IM3630" s="50"/>
      <c r="IN3630" s="50"/>
      <c r="IO3630" s="50"/>
      <c r="IP3630" s="50"/>
    </row>
    <row r="3631" s="83" customFormat="1" ht="15.75" customHeight="1" spans="1:250">
      <c r="A3631" s="89"/>
      <c r="C3631" s="87"/>
      <c r="F3631" s="88"/>
      <c r="IL3631" s="50"/>
      <c r="IM3631" s="50"/>
      <c r="IN3631" s="50"/>
      <c r="IO3631" s="50"/>
      <c r="IP3631" s="50"/>
    </row>
    <row r="3632" s="83" customFormat="1" ht="15.75" customHeight="1" spans="1:250">
      <c r="A3632" s="89"/>
      <c r="C3632" s="87"/>
      <c r="F3632" s="88"/>
      <c r="IL3632" s="50"/>
      <c r="IM3632" s="50"/>
      <c r="IN3632" s="50"/>
      <c r="IO3632" s="50"/>
      <c r="IP3632" s="50"/>
    </row>
    <row r="3633" s="83" customFormat="1" ht="15.75" customHeight="1" spans="1:250">
      <c r="A3633" s="89"/>
      <c r="C3633" s="87"/>
      <c r="F3633" s="88"/>
      <c r="IL3633" s="50"/>
      <c r="IM3633" s="50"/>
      <c r="IN3633" s="50"/>
      <c r="IO3633" s="50"/>
      <c r="IP3633" s="50"/>
    </row>
    <row r="3634" s="83" customFormat="1" ht="15.75" customHeight="1" spans="1:250">
      <c r="A3634" s="89"/>
      <c r="C3634" s="87"/>
      <c r="F3634" s="88"/>
      <c r="IL3634" s="50"/>
      <c r="IM3634" s="50"/>
      <c r="IN3634" s="50"/>
      <c r="IO3634" s="50"/>
      <c r="IP3634" s="50"/>
    </row>
    <row r="3635" s="83" customFormat="1" ht="15.75" customHeight="1" spans="1:250">
      <c r="A3635" s="89"/>
      <c r="C3635" s="87"/>
      <c r="F3635" s="88"/>
      <c r="IL3635" s="50"/>
      <c r="IM3635" s="50"/>
      <c r="IN3635" s="50"/>
      <c r="IO3635" s="50"/>
      <c r="IP3635" s="50"/>
    </row>
    <row r="3636" s="83" customFormat="1" ht="15.75" customHeight="1" spans="1:250">
      <c r="A3636" s="89"/>
      <c r="C3636" s="87"/>
      <c r="F3636" s="88"/>
      <c r="IL3636" s="50"/>
      <c r="IM3636" s="50"/>
      <c r="IN3636" s="50"/>
      <c r="IO3636" s="50"/>
      <c r="IP3636" s="50"/>
    </row>
    <row r="3637" s="83" customFormat="1" ht="15.75" customHeight="1" spans="1:250">
      <c r="A3637" s="89"/>
      <c r="C3637" s="87"/>
      <c r="F3637" s="88"/>
      <c r="IL3637" s="50"/>
      <c r="IM3637" s="50"/>
      <c r="IN3637" s="50"/>
      <c r="IO3637" s="50"/>
      <c r="IP3637" s="50"/>
    </row>
    <row r="3638" s="83" customFormat="1" ht="15.75" customHeight="1" spans="1:250">
      <c r="A3638" s="89"/>
      <c r="C3638" s="87"/>
      <c r="F3638" s="88"/>
      <c r="IL3638" s="50"/>
      <c r="IM3638" s="50"/>
      <c r="IN3638" s="50"/>
      <c r="IO3638" s="50"/>
      <c r="IP3638" s="50"/>
    </row>
    <row r="3639" s="83" customFormat="1" ht="15.75" customHeight="1" spans="1:250">
      <c r="A3639" s="89"/>
      <c r="C3639" s="87"/>
      <c r="F3639" s="88"/>
      <c r="IL3639" s="50"/>
      <c r="IM3639" s="50"/>
      <c r="IN3639" s="50"/>
      <c r="IO3639" s="50"/>
      <c r="IP3639" s="50"/>
    </row>
    <row r="3640" s="83" customFormat="1" ht="15.75" customHeight="1" spans="1:250">
      <c r="A3640" s="89"/>
      <c r="C3640" s="87"/>
      <c r="F3640" s="88"/>
      <c r="IL3640" s="50"/>
      <c r="IM3640" s="50"/>
      <c r="IN3640" s="50"/>
      <c r="IO3640" s="50"/>
      <c r="IP3640" s="50"/>
    </row>
    <row r="3641" s="83" customFormat="1" ht="15.75" customHeight="1" spans="1:250">
      <c r="A3641" s="89"/>
      <c r="C3641" s="87"/>
      <c r="F3641" s="88"/>
      <c r="IL3641" s="50"/>
      <c r="IM3641" s="50"/>
      <c r="IN3641" s="50"/>
      <c r="IO3641" s="50"/>
      <c r="IP3641" s="50"/>
    </row>
    <row r="3642" s="83" customFormat="1" ht="15.75" customHeight="1" spans="1:250">
      <c r="A3642" s="89"/>
      <c r="C3642" s="87"/>
      <c r="F3642" s="88"/>
      <c r="IL3642" s="50"/>
      <c r="IM3642" s="50"/>
      <c r="IN3642" s="50"/>
      <c r="IO3642" s="50"/>
      <c r="IP3642" s="50"/>
    </row>
    <row r="3643" s="83" customFormat="1" ht="15.75" customHeight="1" spans="1:250">
      <c r="A3643" s="89"/>
      <c r="C3643" s="87"/>
      <c r="F3643" s="88"/>
      <c r="IL3643" s="50"/>
      <c r="IM3643" s="50"/>
      <c r="IN3643" s="50"/>
      <c r="IO3643" s="50"/>
      <c r="IP3643" s="50"/>
    </row>
    <row r="3644" s="83" customFormat="1" ht="15.75" customHeight="1" spans="1:250">
      <c r="A3644" s="89"/>
      <c r="C3644" s="87"/>
      <c r="F3644" s="88"/>
      <c r="IL3644" s="50"/>
      <c r="IM3644" s="50"/>
      <c r="IN3644" s="50"/>
      <c r="IO3644" s="50"/>
      <c r="IP3644" s="50"/>
    </row>
    <row r="3645" s="83" customFormat="1" ht="15.75" customHeight="1" spans="1:250">
      <c r="A3645" s="89"/>
      <c r="C3645" s="87"/>
      <c r="F3645" s="88"/>
      <c r="IL3645" s="50"/>
      <c r="IM3645" s="50"/>
      <c r="IN3645" s="50"/>
      <c r="IO3645" s="50"/>
      <c r="IP3645" s="50"/>
    </row>
    <row r="3646" s="83" customFormat="1" ht="15.75" customHeight="1" spans="1:250">
      <c r="A3646" s="89"/>
      <c r="C3646" s="87"/>
      <c r="F3646" s="88"/>
      <c r="IL3646" s="50"/>
      <c r="IM3646" s="50"/>
      <c r="IN3646" s="50"/>
      <c r="IO3646" s="50"/>
      <c r="IP3646" s="50"/>
    </row>
    <row r="3647" s="83" customFormat="1" ht="15.75" customHeight="1" spans="1:250">
      <c r="A3647" s="89"/>
      <c r="C3647" s="87"/>
      <c r="F3647" s="88"/>
      <c r="IL3647" s="50"/>
      <c r="IM3647" s="50"/>
      <c r="IN3647" s="50"/>
      <c r="IO3647" s="50"/>
      <c r="IP3647" s="50"/>
    </row>
    <row r="3648" s="83" customFormat="1" ht="15.75" customHeight="1" spans="1:250">
      <c r="A3648" s="89"/>
      <c r="C3648" s="87"/>
      <c r="F3648" s="88"/>
      <c r="IL3648" s="50"/>
      <c r="IM3648" s="50"/>
      <c r="IN3648" s="50"/>
      <c r="IO3648" s="50"/>
      <c r="IP3648" s="50"/>
    </row>
    <row r="3649" s="83" customFormat="1" ht="15.75" customHeight="1" spans="1:250">
      <c r="A3649" s="89"/>
      <c r="C3649" s="87"/>
      <c r="F3649" s="88"/>
      <c r="IL3649" s="50"/>
      <c r="IM3649" s="50"/>
      <c r="IN3649" s="50"/>
      <c r="IO3649" s="50"/>
      <c r="IP3649" s="50"/>
    </row>
    <row r="3650" s="83" customFormat="1" ht="15.75" customHeight="1" spans="1:250">
      <c r="A3650" s="89"/>
      <c r="C3650" s="87"/>
      <c r="F3650" s="88"/>
      <c r="IL3650" s="50"/>
      <c r="IM3650" s="50"/>
      <c r="IN3650" s="50"/>
      <c r="IO3650" s="50"/>
      <c r="IP3650" s="50"/>
    </row>
    <row r="3651" s="83" customFormat="1" ht="15.75" customHeight="1" spans="1:250">
      <c r="A3651" s="89"/>
      <c r="C3651" s="87"/>
      <c r="F3651" s="88"/>
      <c r="IL3651" s="50"/>
      <c r="IM3651" s="50"/>
      <c r="IN3651" s="50"/>
      <c r="IO3651" s="50"/>
      <c r="IP3651" s="50"/>
    </row>
    <row r="3652" s="83" customFormat="1" ht="15.75" customHeight="1" spans="1:250">
      <c r="A3652" s="89"/>
      <c r="C3652" s="87"/>
      <c r="F3652" s="88"/>
      <c r="IL3652" s="50"/>
      <c r="IM3652" s="50"/>
      <c r="IN3652" s="50"/>
      <c r="IO3652" s="50"/>
      <c r="IP3652" s="50"/>
    </row>
    <row r="3653" s="83" customFormat="1" ht="15.75" customHeight="1" spans="1:250">
      <c r="A3653" s="89"/>
      <c r="C3653" s="87"/>
      <c r="F3653" s="88"/>
      <c r="IL3653" s="50"/>
      <c r="IM3653" s="50"/>
      <c r="IN3653" s="50"/>
      <c r="IO3653" s="50"/>
      <c r="IP3653" s="50"/>
    </row>
    <row r="3654" s="83" customFormat="1" ht="15.75" customHeight="1" spans="1:250">
      <c r="A3654" s="89"/>
      <c r="C3654" s="87"/>
      <c r="F3654" s="88"/>
      <c r="IL3654" s="50"/>
      <c r="IM3654" s="50"/>
      <c r="IN3654" s="50"/>
      <c r="IO3654" s="50"/>
      <c r="IP3654" s="50"/>
    </row>
    <row r="3655" s="83" customFormat="1" ht="15.75" customHeight="1" spans="1:250">
      <c r="A3655" s="89"/>
      <c r="C3655" s="87"/>
      <c r="F3655" s="88"/>
      <c r="IL3655" s="50"/>
      <c r="IM3655" s="50"/>
      <c r="IN3655" s="50"/>
      <c r="IO3655" s="50"/>
      <c r="IP3655" s="50"/>
    </row>
    <row r="3656" s="83" customFormat="1" ht="15.75" customHeight="1" spans="1:250">
      <c r="A3656" s="89"/>
      <c r="C3656" s="87"/>
      <c r="F3656" s="88"/>
      <c r="IL3656" s="50"/>
      <c r="IM3656" s="50"/>
      <c r="IN3656" s="50"/>
      <c r="IO3656" s="50"/>
      <c r="IP3656" s="50"/>
    </row>
    <row r="3657" s="83" customFormat="1" ht="15.75" customHeight="1" spans="1:250">
      <c r="A3657" s="89"/>
      <c r="C3657" s="87"/>
      <c r="F3657" s="88"/>
      <c r="IL3657" s="50"/>
      <c r="IM3657" s="50"/>
      <c r="IN3657" s="50"/>
      <c r="IO3657" s="50"/>
      <c r="IP3657" s="50"/>
    </row>
    <row r="3658" s="83" customFormat="1" ht="15.75" customHeight="1" spans="1:250">
      <c r="A3658" s="89"/>
      <c r="C3658" s="87"/>
      <c r="F3658" s="88"/>
      <c r="IL3658" s="50"/>
      <c r="IM3658" s="50"/>
      <c r="IN3658" s="50"/>
      <c r="IO3658" s="50"/>
      <c r="IP3658" s="50"/>
    </row>
    <row r="3659" s="83" customFormat="1" ht="15.75" customHeight="1" spans="1:250">
      <c r="A3659" s="89"/>
      <c r="C3659" s="87"/>
      <c r="F3659" s="88"/>
      <c r="IL3659" s="50"/>
      <c r="IM3659" s="50"/>
      <c r="IN3659" s="50"/>
      <c r="IO3659" s="50"/>
      <c r="IP3659" s="50"/>
    </row>
    <row r="3660" s="83" customFormat="1" ht="15.75" customHeight="1" spans="1:250">
      <c r="A3660" s="89"/>
      <c r="C3660" s="87"/>
      <c r="F3660" s="88"/>
      <c r="IL3660" s="50"/>
      <c r="IM3660" s="50"/>
      <c r="IN3660" s="50"/>
      <c r="IO3660" s="50"/>
      <c r="IP3660" s="50"/>
    </row>
    <row r="3661" s="83" customFormat="1" ht="15.75" customHeight="1" spans="1:250">
      <c r="A3661" s="89"/>
      <c r="C3661" s="87"/>
      <c r="F3661" s="88"/>
      <c r="IL3661" s="50"/>
      <c r="IM3661" s="50"/>
      <c r="IN3661" s="50"/>
      <c r="IO3661" s="50"/>
      <c r="IP3661" s="50"/>
    </row>
    <row r="3662" s="83" customFormat="1" ht="15.75" customHeight="1" spans="1:250">
      <c r="A3662" s="89"/>
      <c r="C3662" s="87"/>
      <c r="F3662" s="88"/>
      <c r="IL3662" s="50"/>
      <c r="IM3662" s="50"/>
      <c r="IN3662" s="50"/>
      <c r="IO3662" s="50"/>
      <c r="IP3662" s="50"/>
    </row>
    <row r="3663" s="83" customFormat="1" ht="15.75" customHeight="1" spans="1:250">
      <c r="A3663" s="89"/>
      <c r="C3663" s="87"/>
      <c r="F3663" s="88"/>
      <c r="IL3663" s="50"/>
      <c r="IM3663" s="50"/>
      <c r="IN3663" s="50"/>
      <c r="IO3663" s="50"/>
      <c r="IP3663" s="50"/>
    </row>
    <row r="3664" s="83" customFormat="1" ht="15.75" customHeight="1" spans="1:250">
      <c r="A3664" s="89"/>
      <c r="C3664" s="87"/>
      <c r="F3664" s="88"/>
      <c r="IL3664" s="50"/>
      <c r="IM3664" s="50"/>
      <c r="IN3664" s="50"/>
      <c r="IO3664" s="50"/>
      <c r="IP3664" s="50"/>
    </row>
    <row r="3665" s="83" customFormat="1" ht="15.75" customHeight="1" spans="1:250">
      <c r="A3665" s="89"/>
      <c r="C3665" s="87"/>
      <c r="F3665" s="88"/>
      <c r="IL3665" s="50"/>
      <c r="IM3665" s="50"/>
      <c r="IN3665" s="50"/>
      <c r="IO3665" s="50"/>
      <c r="IP3665" s="50"/>
    </row>
    <row r="3666" s="83" customFormat="1" ht="15.75" customHeight="1" spans="1:250">
      <c r="A3666" s="89"/>
      <c r="C3666" s="87"/>
      <c r="F3666" s="88"/>
      <c r="IL3666" s="50"/>
      <c r="IM3666" s="50"/>
      <c r="IN3666" s="50"/>
      <c r="IO3666" s="50"/>
      <c r="IP3666" s="50"/>
    </row>
    <row r="3667" s="83" customFormat="1" ht="15.75" customHeight="1" spans="1:250">
      <c r="A3667" s="89"/>
      <c r="C3667" s="87"/>
      <c r="F3667" s="88"/>
      <c r="IL3667" s="50"/>
      <c r="IM3667" s="50"/>
      <c r="IN3667" s="50"/>
      <c r="IO3667" s="50"/>
      <c r="IP3667" s="50"/>
    </row>
    <row r="3668" s="83" customFormat="1" ht="15.75" customHeight="1" spans="1:250">
      <c r="A3668" s="89"/>
      <c r="C3668" s="87"/>
      <c r="F3668" s="88"/>
      <c r="IL3668" s="50"/>
      <c r="IM3668" s="50"/>
      <c r="IN3668" s="50"/>
      <c r="IO3668" s="50"/>
      <c r="IP3668" s="50"/>
    </row>
    <row r="3669" s="83" customFormat="1" ht="15.75" customHeight="1" spans="1:250">
      <c r="A3669" s="89"/>
      <c r="C3669" s="87"/>
      <c r="F3669" s="88"/>
      <c r="IL3669" s="50"/>
      <c r="IM3669" s="50"/>
      <c r="IN3669" s="50"/>
      <c r="IO3669" s="50"/>
      <c r="IP3669" s="50"/>
    </row>
    <row r="3670" s="83" customFormat="1" ht="15.75" customHeight="1" spans="1:250">
      <c r="A3670" s="89"/>
      <c r="C3670" s="87"/>
      <c r="F3670" s="88"/>
      <c r="IL3670" s="50"/>
      <c r="IM3670" s="50"/>
      <c r="IN3670" s="50"/>
      <c r="IO3670" s="50"/>
      <c r="IP3670" s="50"/>
    </row>
    <row r="3671" s="83" customFormat="1" ht="15.75" customHeight="1" spans="1:250">
      <c r="A3671" s="89"/>
      <c r="C3671" s="87"/>
      <c r="F3671" s="88"/>
      <c r="IL3671" s="50"/>
      <c r="IM3671" s="50"/>
      <c r="IN3671" s="50"/>
      <c r="IO3671" s="50"/>
      <c r="IP3671" s="50"/>
    </row>
    <row r="3672" s="83" customFormat="1" ht="15.75" customHeight="1" spans="1:250">
      <c r="A3672" s="89"/>
      <c r="C3672" s="87"/>
      <c r="F3672" s="88"/>
      <c r="IL3672" s="50"/>
      <c r="IM3672" s="50"/>
      <c r="IN3672" s="50"/>
      <c r="IO3672" s="50"/>
      <c r="IP3672" s="50"/>
    </row>
    <row r="3673" s="83" customFormat="1" ht="15.75" customHeight="1" spans="1:250">
      <c r="A3673" s="89"/>
      <c r="C3673" s="87"/>
      <c r="F3673" s="88"/>
      <c r="IL3673" s="50"/>
      <c r="IM3673" s="50"/>
      <c r="IN3673" s="50"/>
      <c r="IO3673" s="50"/>
      <c r="IP3673" s="50"/>
    </row>
    <row r="3674" s="83" customFormat="1" ht="15.75" customHeight="1" spans="1:250">
      <c r="A3674" s="89"/>
      <c r="C3674" s="87"/>
      <c r="F3674" s="88"/>
      <c r="IL3674" s="50"/>
      <c r="IM3674" s="50"/>
      <c r="IN3674" s="50"/>
      <c r="IO3674" s="50"/>
      <c r="IP3674" s="50"/>
    </row>
    <row r="3675" s="83" customFormat="1" ht="15.75" customHeight="1" spans="1:250">
      <c r="A3675" s="89"/>
      <c r="C3675" s="87"/>
      <c r="F3675" s="88"/>
      <c r="IL3675" s="50"/>
      <c r="IM3675" s="50"/>
      <c r="IN3675" s="50"/>
      <c r="IO3675" s="50"/>
      <c r="IP3675" s="50"/>
    </row>
    <row r="3676" s="83" customFormat="1" ht="15.75" customHeight="1" spans="1:250">
      <c r="A3676" s="89"/>
      <c r="C3676" s="87"/>
      <c r="F3676" s="88"/>
      <c r="IL3676" s="50"/>
      <c r="IM3676" s="50"/>
      <c r="IN3676" s="50"/>
      <c r="IO3676" s="50"/>
      <c r="IP3676" s="50"/>
    </row>
    <row r="3677" s="83" customFormat="1" ht="15.75" customHeight="1" spans="1:250">
      <c r="A3677" s="89"/>
      <c r="C3677" s="87"/>
      <c r="F3677" s="88"/>
      <c r="IL3677" s="50"/>
      <c r="IM3677" s="50"/>
      <c r="IN3677" s="50"/>
      <c r="IO3677" s="50"/>
      <c r="IP3677" s="50"/>
    </row>
    <row r="3678" s="83" customFormat="1" ht="15.75" customHeight="1" spans="1:250">
      <c r="A3678" s="89"/>
      <c r="C3678" s="87"/>
      <c r="F3678" s="88"/>
      <c r="IL3678" s="50"/>
      <c r="IM3678" s="50"/>
      <c r="IN3678" s="50"/>
      <c r="IO3678" s="50"/>
      <c r="IP3678" s="50"/>
    </row>
    <row r="3679" s="83" customFormat="1" ht="15.75" customHeight="1" spans="1:250">
      <c r="A3679" s="89"/>
      <c r="C3679" s="87"/>
      <c r="F3679" s="88"/>
      <c r="IL3679" s="50"/>
      <c r="IM3679" s="50"/>
      <c r="IN3679" s="50"/>
      <c r="IO3679" s="50"/>
      <c r="IP3679" s="50"/>
    </row>
    <row r="3680" s="83" customFormat="1" ht="15.75" customHeight="1" spans="1:250">
      <c r="A3680" s="89"/>
      <c r="C3680" s="87"/>
      <c r="F3680" s="88"/>
      <c r="IL3680" s="50"/>
      <c r="IM3680" s="50"/>
      <c r="IN3680" s="50"/>
      <c r="IO3680" s="50"/>
      <c r="IP3680" s="50"/>
    </row>
    <row r="3681" s="83" customFormat="1" ht="15.75" customHeight="1" spans="1:250">
      <c r="A3681" s="89"/>
      <c r="C3681" s="87"/>
      <c r="F3681" s="88"/>
      <c r="IL3681" s="50"/>
      <c r="IM3681" s="50"/>
      <c r="IN3681" s="50"/>
      <c r="IO3681" s="50"/>
      <c r="IP3681" s="50"/>
    </row>
    <row r="3682" s="83" customFormat="1" ht="15.75" customHeight="1" spans="1:250">
      <c r="A3682" s="89"/>
      <c r="C3682" s="87"/>
      <c r="F3682" s="88"/>
      <c r="IL3682" s="50"/>
      <c r="IM3682" s="50"/>
      <c r="IN3682" s="50"/>
      <c r="IO3682" s="50"/>
      <c r="IP3682" s="50"/>
    </row>
    <row r="3683" s="83" customFormat="1" ht="15.75" customHeight="1" spans="1:250">
      <c r="A3683" s="89"/>
      <c r="C3683" s="87"/>
      <c r="F3683" s="88"/>
      <c r="IL3683" s="50"/>
      <c r="IM3683" s="50"/>
      <c r="IN3683" s="50"/>
      <c r="IO3683" s="50"/>
      <c r="IP3683" s="50"/>
    </row>
    <row r="3684" s="83" customFormat="1" ht="15.75" customHeight="1" spans="1:250">
      <c r="A3684" s="89"/>
      <c r="C3684" s="87"/>
      <c r="F3684" s="88"/>
      <c r="IL3684" s="50"/>
      <c r="IM3684" s="50"/>
      <c r="IN3684" s="50"/>
      <c r="IO3684" s="50"/>
      <c r="IP3684" s="50"/>
    </row>
    <row r="3685" s="83" customFormat="1" ht="15.75" customHeight="1" spans="1:250">
      <c r="A3685" s="89"/>
      <c r="C3685" s="87"/>
      <c r="F3685" s="88"/>
      <c r="IL3685" s="50"/>
      <c r="IM3685" s="50"/>
      <c r="IN3685" s="50"/>
      <c r="IO3685" s="50"/>
      <c r="IP3685" s="50"/>
    </row>
    <row r="3686" s="83" customFormat="1" ht="15.75" customHeight="1" spans="1:250">
      <c r="A3686" s="89"/>
      <c r="C3686" s="87"/>
      <c r="F3686" s="88"/>
      <c r="IL3686" s="50"/>
      <c r="IM3686" s="50"/>
      <c r="IN3686" s="50"/>
      <c r="IO3686" s="50"/>
      <c r="IP3686" s="50"/>
    </row>
    <row r="3687" s="83" customFormat="1" ht="15.75" customHeight="1" spans="1:250">
      <c r="A3687" s="89"/>
      <c r="C3687" s="87"/>
      <c r="F3687" s="88"/>
      <c r="IL3687" s="50"/>
      <c r="IM3687" s="50"/>
      <c r="IN3687" s="50"/>
      <c r="IO3687" s="50"/>
      <c r="IP3687" s="50"/>
    </row>
    <row r="3688" s="83" customFormat="1" ht="15.75" customHeight="1" spans="1:250">
      <c r="A3688" s="89"/>
      <c r="C3688" s="87"/>
      <c r="F3688" s="88"/>
      <c r="IL3688" s="50"/>
      <c r="IM3688" s="50"/>
      <c r="IN3688" s="50"/>
      <c r="IO3688" s="50"/>
      <c r="IP3688" s="50"/>
    </row>
    <row r="3689" s="83" customFormat="1" ht="15.75" customHeight="1" spans="1:250">
      <c r="A3689" s="89"/>
      <c r="C3689" s="87"/>
      <c r="F3689" s="88"/>
      <c r="IL3689" s="50"/>
      <c r="IM3689" s="50"/>
      <c r="IN3689" s="50"/>
      <c r="IO3689" s="50"/>
      <c r="IP3689" s="50"/>
    </row>
    <row r="3690" s="83" customFormat="1" ht="15.75" customHeight="1" spans="1:250">
      <c r="A3690" s="89"/>
      <c r="C3690" s="87"/>
      <c r="F3690" s="88"/>
      <c r="IL3690" s="50"/>
      <c r="IM3690" s="50"/>
      <c r="IN3690" s="50"/>
      <c r="IO3690" s="50"/>
      <c r="IP3690" s="50"/>
    </row>
    <row r="3691" s="83" customFormat="1" ht="15.75" customHeight="1" spans="1:250">
      <c r="A3691" s="89"/>
      <c r="C3691" s="87"/>
      <c r="F3691" s="88"/>
      <c r="IL3691" s="50"/>
      <c r="IM3691" s="50"/>
      <c r="IN3691" s="50"/>
      <c r="IO3691" s="50"/>
      <c r="IP3691" s="50"/>
    </row>
    <row r="3692" s="83" customFormat="1" ht="15.75" customHeight="1" spans="1:250">
      <c r="A3692" s="89"/>
      <c r="C3692" s="87"/>
      <c r="F3692" s="88"/>
      <c r="IL3692" s="50"/>
      <c r="IM3692" s="50"/>
      <c r="IN3692" s="50"/>
      <c r="IO3692" s="50"/>
      <c r="IP3692" s="50"/>
    </row>
    <row r="3693" s="83" customFormat="1" ht="15.75" customHeight="1" spans="1:250">
      <c r="A3693" s="89"/>
      <c r="C3693" s="87"/>
      <c r="F3693" s="88"/>
      <c r="IL3693" s="50"/>
      <c r="IM3693" s="50"/>
      <c r="IN3693" s="50"/>
      <c r="IO3693" s="50"/>
      <c r="IP3693" s="50"/>
    </row>
    <row r="3694" s="83" customFormat="1" ht="15.75" customHeight="1" spans="1:250">
      <c r="A3694" s="89"/>
      <c r="C3694" s="87"/>
      <c r="F3694" s="88"/>
      <c r="IL3694" s="50"/>
      <c r="IM3694" s="50"/>
      <c r="IN3694" s="50"/>
      <c r="IO3694" s="50"/>
      <c r="IP3694" s="50"/>
    </row>
    <row r="3695" s="83" customFormat="1" ht="15.75" customHeight="1" spans="1:250">
      <c r="A3695" s="89"/>
      <c r="C3695" s="87"/>
      <c r="F3695" s="88"/>
      <c r="IL3695" s="50"/>
      <c r="IM3695" s="50"/>
      <c r="IN3695" s="50"/>
      <c r="IO3695" s="50"/>
      <c r="IP3695" s="50"/>
    </row>
    <row r="3696" s="83" customFormat="1" ht="15.75" customHeight="1" spans="1:250">
      <c r="A3696" s="89"/>
      <c r="C3696" s="87"/>
      <c r="F3696" s="88"/>
      <c r="IL3696" s="50"/>
      <c r="IM3696" s="50"/>
      <c r="IN3696" s="50"/>
      <c r="IO3696" s="50"/>
      <c r="IP3696" s="50"/>
    </row>
    <row r="3697" s="83" customFormat="1" ht="15.75" customHeight="1" spans="1:250">
      <c r="A3697" s="89"/>
      <c r="C3697" s="87"/>
      <c r="F3697" s="88"/>
      <c r="IL3697" s="50"/>
      <c r="IM3697" s="50"/>
      <c r="IN3697" s="50"/>
      <c r="IO3697" s="50"/>
      <c r="IP3697" s="50"/>
    </row>
    <row r="3698" s="83" customFormat="1" ht="15.75" customHeight="1" spans="1:250">
      <c r="A3698" s="89"/>
      <c r="C3698" s="87"/>
      <c r="F3698" s="88"/>
      <c r="IL3698" s="50"/>
      <c r="IM3698" s="50"/>
      <c r="IN3698" s="50"/>
      <c r="IO3698" s="50"/>
      <c r="IP3698" s="50"/>
    </row>
    <row r="3699" s="83" customFormat="1" ht="15.75" customHeight="1" spans="1:250">
      <c r="A3699" s="89"/>
      <c r="C3699" s="87"/>
      <c r="F3699" s="88"/>
      <c r="IL3699" s="50"/>
      <c r="IM3699" s="50"/>
      <c r="IN3699" s="50"/>
      <c r="IO3699" s="50"/>
      <c r="IP3699" s="50"/>
    </row>
    <row r="3700" s="83" customFormat="1" ht="15.75" customHeight="1" spans="1:250">
      <c r="A3700" s="89"/>
      <c r="C3700" s="87"/>
      <c r="F3700" s="88"/>
      <c r="IL3700" s="50"/>
      <c r="IM3700" s="50"/>
      <c r="IN3700" s="50"/>
      <c r="IO3700" s="50"/>
      <c r="IP3700" s="50"/>
    </row>
    <row r="3701" s="83" customFormat="1" ht="15.75" customHeight="1" spans="1:250">
      <c r="A3701" s="89"/>
      <c r="C3701" s="87"/>
      <c r="F3701" s="88"/>
      <c r="IL3701" s="50"/>
      <c r="IM3701" s="50"/>
      <c r="IN3701" s="50"/>
      <c r="IO3701" s="50"/>
      <c r="IP3701" s="50"/>
    </row>
    <row r="3702" s="83" customFormat="1" ht="15.75" customHeight="1" spans="1:250">
      <c r="A3702" s="89"/>
      <c r="C3702" s="87"/>
      <c r="F3702" s="88"/>
      <c r="IL3702" s="50"/>
      <c r="IM3702" s="50"/>
      <c r="IN3702" s="50"/>
      <c r="IO3702" s="50"/>
      <c r="IP3702" s="50"/>
    </row>
    <row r="3703" s="83" customFormat="1" ht="15.75" customHeight="1" spans="1:250">
      <c r="A3703" s="89"/>
      <c r="C3703" s="87"/>
      <c r="F3703" s="88"/>
      <c r="IL3703" s="50"/>
      <c r="IM3703" s="50"/>
      <c r="IN3703" s="50"/>
      <c r="IO3703" s="50"/>
      <c r="IP3703" s="50"/>
    </row>
    <row r="3704" s="83" customFormat="1" ht="15.75" customHeight="1" spans="1:250">
      <c r="A3704" s="89"/>
      <c r="C3704" s="87"/>
      <c r="F3704" s="88"/>
      <c r="IL3704" s="50"/>
      <c r="IM3704" s="50"/>
      <c r="IN3704" s="50"/>
      <c r="IO3704" s="50"/>
      <c r="IP3704" s="50"/>
    </row>
    <row r="3705" s="83" customFormat="1" ht="15.75" customHeight="1" spans="1:250">
      <c r="A3705" s="89"/>
      <c r="C3705" s="87"/>
      <c r="F3705" s="88"/>
      <c r="IL3705" s="50"/>
      <c r="IM3705" s="50"/>
      <c r="IN3705" s="50"/>
      <c r="IO3705" s="50"/>
      <c r="IP3705" s="50"/>
    </row>
    <row r="3706" s="83" customFormat="1" ht="15.75" customHeight="1" spans="1:250">
      <c r="A3706" s="89"/>
      <c r="C3706" s="87"/>
      <c r="F3706" s="88"/>
      <c r="IL3706" s="50"/>
      <c r="IM3706" s="50"/>
      <c r="IN3706" s="50"/>
      <c r="IO3706" s="50"/>
      <c r="IP3706" s="50"/>
    </row>
    <row r="3707" s="83" customFormat="1" ht="15.75" customHeight="1" spans="1:250">
      <c r="A3707" s="89"/>
      <c r="C3707" s="87"/>
      <c r="F3707" s="88"/>
      <c r="IL3707" s="50"/>
      <c r="IM3707" s="50"/>
      <c r="IN3707" s="50"/>
      <c r="IO3707" s="50"/>
      <c r="IP3707" s="50"/>
    </row>
    <row r="3708" s="83" customFormat="1" ht="15.75" customHeight="1" spans="1:250">
      <c r="A3708" s="89"/>
      <c r="C3708" s="87"/>
      <c r="F3708" s="88"/>
      <c r="IL3708" s="50"/>
      <c r="IM3708" s="50"/>
      <c r="IN3708" s="50"/>
      <c r="IO3708" s="50"/>
      <c r="IP3708" s="50"/>
    </row>
    <row r="3709" s="83" customFormat="1" ht="15.75" customHeight="1" spans="1:250">
      <c r="A3709" s="89"/>
      <c r="C3709" s="87"/>
      <c r="F3709" s="88"/>
      <c r="IL3709" s="50"/>
      <c r="IM3709" s="50"/>
      <c r="IN3709" s="50"/>
      <c r="IO3709" s="50"/>
      <c r="IP3709" s="50"/>
    </row>
    <row r="3710" s="83" customFormat="1" ht="15.75" customHeight="1" spans="1:250">
      <c r="A3710" s="89"/>
      <c r="C3710" s="87"/>
      <c r="F3710" s="88"/>
      <c r="IL3710" s="50"/>
      <c r="IM3710" s="50"/>
      <c r="IN3710" s="50"/>
      <c r="IO3710" s="50"/>
      <c r="IP3710" s="50"/>
    </row>
    <row r="3711" s="83" customFormat="1" ht="15.75" customHeight="1" spans="1:250">
      <c r="A3711" s="89"/>
      <c r="C3711" s="87"/>
      <c r="F3711" s="88"/>
      <c r="IL3711" s="50"/>
      <c r="IM3711" s="50"/>
      <c r="IN3711" s="50"/>
      <c r="IO3711" s="50"/>
      <c r="IP3711" s="50"/>
    </row>
    <row r="3712" s="83" customFormat="1" ht="15.75" customHeight="1" spans="1:250">
      <c r="A3712" s="89"/>
      <c r="C3712" s="87"/>
      <c r="F3712" s="88"/>
      <c r="IL3712" s="50"/>
      <c r="IM3712" s="50"/>
      <c r="IN3712" s="50"/>
      <c r="IO3712" s="50"/>
      <c r="IP3712" s="50"/>
    </row>
    <row r="3713" s="83" customFormat="1" ht="15.75" customHeight="1" spans="1:250">
      <c r="A3713" s="89"/>
      <c r="C3713" s="87"/>
      <c r="F3713" s="88"/>
      <c r="IL3713" s="50"/>
      <c r="IM3713" s="50"/>
      <c r="IN3713" s="50"/>
      <c r="IO3713" s="50"/>
      <c r="IP3713" s="50"/>
    </row>
    <row r="3714" s="83" customFormat="1" ht="15.75" customHeight="1" spans="1:250">
      <c r="A3714" s="89"/>
      <c r="C3714" s="87"/>
      <c r="F3714" s="88"/>
      <c r="IL3714" s="50"/>
      <c r="IM3714" s="50"/>
      <c r="IN3714" s="50"/>
      <c r="IO3714" s="50"/>
      <c r="IP3714" s="50"/>
    </row>
    <row r="3715" s="83" customFormat="1" ht="15.75" customHeight="1" spans="1:250">
      <c r="A3715" s="89"/>
      <c r="C3715" s="87"/>
      <c r="F3715" s="88"/>
      <c r="IL3715" s="50"/>
      <c r="IM3715" s="50"/>
      <c r="IN3715" s="50"/>
      <c r="IO3715" s="50"/>
      <c r="IP3715" s="50"/>
    </row>
    <row r="3716" s="83" customFormat="1" ht="15.75" customHeight="1" spans="1:250">
      <c r="A3716" s="89"/>
      <c r="C3716" s="87"/>
      <c r="F3716" s="88"/>
      <c r="IL3716" s="50"/>
      <c r="IM3716" s="50"/>
      <c r="IN3716" s="50"/>
      <c r="IO3716" s="50"/>
      <c r="IP3716" s="50"/>
    </row>
    <row r="3717" s="83" customFormat="1" ht="15.75" customHeight="1" spans="1:250">
      <c r="A3717" s="89"/>
      <c r="C3717" s="87"/>
      <c r="F3717" s="88"/>
      <c r="IL3717" s="50"/>
      <c r="IM3717" s="50"/>
      <c r="IN3717" s="50"/>
      <c r="IO3717" s="50"/>
      <c r="IP3717" s="50"/>
    </row>
    <row r="3718" s="83" customFormat="1" ht="15.75" customHeight="1" spans="1:250">
      <c r="A3718" s="89"/>
      <c r="C3718" s="87"/>
      <c r="F3718" s="88"/>
      <c r="IL3718" s="50"/>
      <c r="IM3718" s="50"/>
      <c r="IN3718" s="50"/>
      <c r="IO3718" s="50"/>
      <c r="IP3718" s="50"/>
    </row>
    <row r="3719" s="83" customFormat="1" ht="15.75" customHeight="1" spans="1:250">
      <c r="A3719" s="89"/>
      <c r="C3719" s="87"/>
      <c r="F3719" s="88"/>
      <c r="IL3719" s="50"/>
      <c r="IM3719" s="50"/>
      <c r="IN3719" s="50"/>
      <c r="IO3719" s="50"/>
      <c r="IP3719" s="50"/>
    </row>
    <row r="3720" s="83" customFormat="1" ht="15.75" customHeight="1" spans="1:250">
      <c r="A3720" s="89"/>
      <c r="C3720" s="87"/>
      <c r="F3720" s="88"/>
      <c r="IL3720" s="50"/>
      <c r="IM3720" s="50"/>
      <c r="IN3720" s="50"/>
      <c r="IO3720" s="50"/>
      <c r="IP3720" s="50"/>
    </row>
    <row r="3721" s="83" customFormat="1" ht="15.75" customHeight="1" spans="1:250">
      <c r="A3721" s="89"/>
      <c r="C3721" s="87"/>
      <c r="F3721" s="88"/>
      <c r="IL3721" s="50"/>
      <c r="IM3721" s="50"/>
      <c r="IN3721" s="50"/>
      <c r="IO3721" s="50"/>
      <c r="IP3721" s="50"/>
    </row>
    <row r="3722" s="83" customFormat="1" ht="15.75" customHeight="1" spans="1:250">
      <c r="A3722" s="89"/>
      <c r="C3722" s="87"/>
      <c r="F3722" s="88"/>
      <c r="IL3722" s="50"/>
      <c r="IM3722" s="50"/>
      <c r="IN3722" s="50"/>
      <c r="IO3722" s="50"/>
      <c r="IP3722" s="50"/>
    </row>
    <row r="3723" s="83" customFormat="1" ht="15.75" customHeight="1" spans="1:250">
      <c r="A3723" s="89"/>
      <c r="C3723" s="87"/>
      <c r="F3723" s="88"/>
      <c r="IL3723" s="50"/>
      <c r="IM3723" s="50"/>
      <c r="IN3723" s="50"/>
      <c r="IO3723" s="50"/>
      <c r="IP3723" s="50"/>
    </row>
    <row r="3724" s="83" customFormat="1" ht="15.75" customHeight="1" spans="1:250">
      <c r="A3724" s="89"/>
      <c r="C3724" s="87"/>
      <c r="F3724" s="88"/>
      <c r="IL3724" s="50"/>
      <c r="IM3724" s="50"/>
      <c r="IN3724" s="50"/>
      <c r="IO3724" s="50"/>
      <c r="IP3724" s="50"/>
    </row>
    <row r="3725" s="83" customFormat="1" ht="15.75" customHeight="1" spans="1:250">
      <c r="A3725" s="89"/>
      <c r="C3725" s="87"/>
      <c r="F3725" s="88"/>
      <c r="IL3725" s="50"/>
      <c r="IM3725" s="50"/>
      <c r="IN3725" s="50"/>
      <c r="IO3725" s="50"/>
      <c r="IP3725" s="50"/>
    </row>
    <row r="3726" s="83" customFormat="1" ht="15.75" customHeight="1" spans="1:250">
      <c r="A3726" s="89"/>
      <c r="C3726" s="87"/>
      <c r="F3726" s="88"/>
      <c r="IL3726" s="50"/>
      <c r="IM3726" s="50"/>
      <c r="IN3726" s="50"/>
      <c r="IO3726" s="50"/>
      <c r="IP3726" s="50"/>
    </row>
    <row r="3727" s="83" customFormat="1" ht="15.75" customHeight="1" spans="1:250">
      <c r="A3727" s="89"/>
      <c r="C3727" s="87"/>
      <c r="F3727" s="88"/>
      <c r="IL3727" s="50"/>
      <c r="IM3727" s="50"/>
      <c r="IN3727" s="50"/>
      <c r="IO3727" s="50"/>
      <c r="IP3727" s="50"/>
    </row>
    <row r="3728" s="83" customFormat="1" ht="15.75" customHeight="1" spans="1:250">
      <c r="A3728" s="89"/>
      <c r="C3728" s="87"/>
      <c r="F3728" s="88"/>
      <c r="IL3728" s="50"/>
      <c r="IM3728" s="50"/>
      <c r="IN3728" s="50"/>
      <c r="IO3728" s="50"/>
      <c r="IP3728" s="50"/>
    </row>
    <row r="3729" s="83" customFormat="1" ht="15.75" customHeight="1" spans="1:250">
      <c r="A3729" s="89"/>
      <c r="C3729" s="87"/>
      <c r="F3729" s="88"/>
      <c r="IL3729" s="50"/>
      <c r="IM3729" s="50"/>
      <c r="IN3729" s="50"/>
      <c r="IO3729" s="50"/>
      <c r="IP3729" s="50"/>
    </row>
    <row r="3730" s="83" customFormat="1" ht="15.75" customHeight="1" spans="1:250">
      <c r="A3730" s="89"/>
      <c r="C3730" s="87"/>
      <c r="F3730" s="88"/>
      <c r="IL3730" s="50"/>
      <c r="IM3730" s="50"/>
      <c r="IN3730" s="50"/>
      <c r="IO3730" s="50"/>
      <c r="IP3730" s="50"/>
    </row>
    <row r="3731" s="83" customFormat="1" ht="15.75" customHeight="1" spans="1:250">
      <c r="A3731" s="89"/>
      <c r="C3731" s="87"/>
      <c r="F3731" s="88"/>
      <c r="IL3731" s="50"/>
      <c r="IM3731" s="50"/>
      <c r="IN3731" s="50"/>
      <c r="IO3731" s="50"/>
      <c r="IP3731" s="50"/>
    </row>
    <row r="3732" s="83" customFormat="1" ht="15.75" customHeight="1" spans="1:250">
      <c r="A3732" s="89"/>
      <c r="C3732" s="87"/>
      <c r="F3732" s="88"/>
      <c r="IL3732" s="50"/>
      <c r="IM3732" s="50"/>
      <c r="IN3732" s="50"/>
      <c r="IO3732" s="50"/>
      <c r="IP3732" s="50"/>
    </row>
    <row r="3733" s="83" customFormat="1" ht="15.75" customHeight="1" spans="1:250">
      <c r="A3733" s="89"/>
      <c r="C3733" s="87"/>
      <c r="F3733" s="88"/>
      <c r="IL3733" s="50"/>
      <c r="IM3733" s="50"/>
      <c r="IN3733" s="50"/>
      <c r="IO3733" s="50"/>
      <c r="IP3733" s="50"/>
    </row>
    <row r="3734" s="83" customFormat="1" ht="15.75" customHeight="1" spans="1:250">
      <c r="A3734" s="89"/>
      <c r="C3734" s="87"/>
      <c r="F3734" s="88"/>
      <c r="IL3734" s="50"/>
      <c r="IM3734" s="50"/>
      <c r="IN3734" s="50"/>
      <c r="IO3734" s="50"/>
      <c r="IP3734" s="50"/>
    </row>
    <row r="3735" s="83" customFormat="1" ht="15.75" customHeight="1" spans="1:250">
      <c r="A3735" s="89"/>
      <c r="C3735" s="87"/>
      <c r="F3735" s="88"/>
      <c r="IL3735" s="50"/>
      <c r="IM3735" s="50"/>
      <c r="IN3735" s="50"/>
      <c r="IO3735" s="50"/>
      <c r="IP3735" s="50"/>
    </row>
    <row r="3736" s="83" customFormat="1" ht="15.75" customHeight="1" spans="1:250">
      <c r="A3736" s="89"/>
      <c r="C3736" s="87"/>
      <c r="F3736" s="88"/>
      <c r="IL3736" s="50"/>
      <c r="IM3736" s="50"/>
      <c r="IN3736" s="50"/>
      <c r="IO3736" s="50"/>
      <c r="IP3736" s="50"/>
    </row>
    <row r="3737" s="83" customFormat="1" ht="15.75" customHeight="1" spans="1:250">
      <c r="A3737" s="89"/>
      <c r="C3737" s="87"/>
      <c r="F3737" s="88"/>
      <c r="IL3737" s="50"/>
      <c r="IM3737" s="50"/>
      <c r="IN3737" s="50"/>
      <c r="IO3737" s="50"/>
      <c r="IP3737" s="50"/>
    </row>
    <row r="3738" s="83" customFormat="1" ht="15.75" customHeight="1" spans="1:250">
      <c r="A3738" s="89"/>
      <c r="C3738" s="87"/>
      <c r="F3738" s="88"/>
      <c r="IL3738" s="50"/>
      <c r="IM3738" s="50"/>
      <c r="IN3738" s="50"/>
      <c r="IO3738" s="50"/>
      <c r="IP3738" s="50"/>
    </row>
    <row r="3739" s="83" customFormat="1" ht="15.75" customHeight="1" spans="1:250">
      <c r="A3739" s="89"/>
      <c r="C3739" s="87"/>
      <c r="F3739" s="88"/>
      <c r="IL3739" s="50"/>
      <c r="IM3739" s="50"/>
      <c r="IN3739" s="50"/>
      <c r="IO3739" s="50"/>
      <c r="IP3739" s="50"/>
    </row>
    <row r="3740" s="83" customFormat="1" ht="15.75" customHeight="1" spans="1:250">
      <c r="A3740" s="89"/>
      <c r="C3740" s="87"/>
      <c r="F3740" s="88"/>
      <c r="IL3740" s="50"/>
      <c r="IM3740" s="50"/>
      <c r="IN3740" s="50"/>
      <c r="IO3740" s="50"/>
      <c r="IP3740" s="50"/>
    </row>
    <row r="3741" s="83" customFormat="1" ht="15.75" customHeight="1" spans="1:250">
      <c r="A3741" s="89"/>
      <c r="C3741" s="87"/>
      <c r="F3741" s="88"/>
      <c r="IL3741" s="50"/>
      <c r="IM3741" s="50"/>
      <c r="IN3741" s="50"/>
      <c r="IO3741" s="50"/>
      <c r="IP3741" s="50"/>
    </row>
    <row r="3742" s="83" customFormat="1" ht="15.75" customHeight="1" spans="1:250">
      <c r="A3742" s="89"/>
      <c r="C3742" s="87"/>
      <c r="F3742" s="88"/>
      <c r="IL3742" s="50"/>
      <c r="IM3742" s="50"/>
      <c r="IN3742" s="50"/>
      <c r="IO3742" s="50"/>
      <c r="IP3742" s="50"/>
    </row>
    <row r="3743" s="83" customFormat="1" ht="15.75" customHeight="1" spans="1:250">
      <c r="A3743" s="89"/>
      <c r="C3743" s="87"/>
      <c r="F3743" s="88"/>
      <c r="IL3743" s="50"/>
      <c r="IM3743" s="50"/>
      <c r="IN3743" s="50"/>
      <c r="IO3743" s="50"/>
      <c r="IP3743" s="50"/>
    </row>
    <row r="3744" s="83" customFormat="1" ht="15.75" customHeight="1" spans="1:250">
      <c r="A3744" s="89"/>
      <c r="C3744" s="87"/>
      <c r="F3744" s="88"/>
      <c r="IL3744" s="50"/>
      <c r="IM3744" s="50"/>
      <c r="IN3744" s="50"/>
      <c r="IO3744" s="50"/>
      <c r="IP3744" s="50"/>
    </row>
    <row r="3745" s="83" customFormat="1" ht="15.75" customHeight="1" spans="1:250">
      <c r="A3745" s="89"/>
      <c r="C3745" s="87"/>
      <c r="F3745" s="88"/>
      <c r="IL3745" s="50"/>
      <c r="IM3745" s="50"/>
      <c r="IN3745" s="50"/>
      <c r="IO3745" s="50"/>
      <c r="IP3745" s="50"/>
    </row>
    <row r="3746" s="83" customFormat="1" ht="15.75" customHeight="1" spans="1:250">
      <c r="A3746" s="89"/>
      <c r="C3746" s="87"/>
      <c r="F3746" s="88"/>
      <c r="IL3746" s="50"/>
      <c r="IM3746" s="50"/>
      <c r="IN3746" s="50"/>
      <c r="IO3746" s="50"/>
      <c r="IP3746" s="50"/>
    </row>
    <row r="3747" s="83" customFormat="1" ht="15.75" customHeight="1" spans="1:250">
      <c r="A3747" s="89"/>
      <c r="C3747" s="87"/>
      <c r="F3747" s="88"/>
      <c r="IL3747" s="50"/>
      <c r="IM3747" s="50"/>
      <c r="IN3747" s="50"/>
      <c r="IO3747" s="50"/>
      <c r="IP3747" s="50"/>
    </row>
    <row r="3748" s="83" customFormat="1" ht="15.75" customHeight="1" spans="1:250">
      <c r="A3748" s="89"/>
      <c r="C3748" s="87"/>
      <c r="F3748" s="88"/>
      <c r="IL3748" s="50"/>
      <c r="IM3748" s="50"/>
      <c r="IN3748" s="50"/>
      <c r="IO3748" s="50"/>
      <c r="IP3748" s="50"/>
    </row>
    <row r="3749" s="83" customFormat="1" ht="15.75" customHeight="1" spans="1:250">
      <c r="A3749" s="89"/>
      <c r="C3749" s="87"/>
      <c r="F3749" s="88"/>
      <c r="IL3749" s="50"/>
      <c r="IM3749" s="50"/>
      <c r="IN3749" s="50"/>
      <c r="IO3749" s="50"/>
      <c r="IP3749" s="50"/>
    </row>
    <row r="3750" s="83" customFormat="1" ht="15.75" customHeight="1" spans="1:250">
      <c r="A3750" s="89"/>
      <c r="C3750" s="87"/>
      <c r="F3750" s="88"/>
      <c r="IL3750" s="50"/>
      <c r="IM3750" s="50"/>
      <c r="IN3750" s="50"/>
      <c r="IO3750" s="50"/>
      <c r="IP3750" s="50"/>
    </row>
    <row r="3751" s="83" customFormat="1" ht="15.75" customHeight="1" spans="1:250">
      <c r="A3751" s="89"/>
      <c r="C3751" s="87"/>
      <c r="F3751" s="88"/>
      <c r="IL3751" s="50"/>
      <c r="IM3751" s="50"/>
      <c r="IN3751" s="50"/>
      <c r="IO3751" s="50"/>
      <c r="IP3751" s="50"/>
    </row>
    <row r="3752" s="83" customFormat="1" ht="15.75" customHeight="1" spans="1:250">
      <c r="A3752" s="89"/>
      <c r="C3752" s="87"/>
      <c r="F3752" s="88"/>
      <c r="IL3752" s="50"/>
      <c r="IM3752" s="50"/>
      <c r="IN3752" s="50"/>
      <c r="IO3752" s="50"/>
      <c r="IP3752" s="50"/>
    </row>
    <row r="3753" s="83" customFormat="1" ht="15.75" customHeight="1" spans="1:250">
      <c r="A3753" s="89"/>
      <c r="C3753" s="87"/>
      <c r="F3753" s="88"/>
      <c r="IL3753" s="50"/>
      <c r="IM3753" s="50"/>
      <c r="IN3753" s="50"/>
      <c r="IO3753" s="50"/>
      <c r="IP3753" s="50"/>
    </row>
    <row r="3754" s="83" customFormat="1" ht="15.75" customHeight="1" spans="1:250">
      <c r="A3754" s="89"/>
      <c r="C3754" s="87"/>
      <c r="F3754" s="88"/>
      <c r="IL3754" s="50"/>
      <c r="IM3754" s="50"/>
      <c r="IN3754" s="50"/>
      <c r="IO3754" s="50"/>
      <c r="IP3754" s="50"/>
    </row>
    <row r="3755" s="83" customFormat="1" ht="15.75" customHeight="1" spans="1:250">
      <c r="A3755" s="89"/>
      <c r="C3755" s="87"/>
      <c r="F3755" s="88"/>
      <c r="IL3755" s="50"/>
      <c r="IM3755" s="50"/>
      <c r="IN3755" s="50"/>
      <c r="IO3755" s="50"/>
      <c r="IP3755" s="50"/>
    </row>
    <row r="3756" s="83" customFormat="1" ht="15.75" customHeight="1" spans="1:250">
      <c r="A3756" s="89"/>
      <c r="C3756" s="87"/>
      <c r="F3756" s="88"/>
      <c r="IL3756" s="50"/>
      <c r="IM3756" s="50"/>
      <c r="IN3756" s="50"/>
      <c r="IO3756" s="50"/>
      <c r="IP3756" s="50"/>
    </row>
    <row r="3757" s="83" customFormat="1" ht="15.75" customHeight="1" spans="1:250">
      <c r="A3757" s="89"/>
      <c r="C3757" s="87"/>
      <c r="F3757" s="88"/>
      <c r="IL3757" s="50"/>
      <c r="IM3757" s="50"/>
      <c r="IN3757" s="50"/>
      <c r="IO3757" s="50"/>
      <c r="IP3757" s="50"/>
    </row>
    <row r="3758" s="83" customFormat="1" ht="15.75" customHeight="1" spans="1:250">
      <c r="A3758" s="89"/>
      <c r="C3758" s="87"/>
      <c r="F3758" s="88"/>
      <c r="IL3758" s="50"/>
      <c r="IM3758" s="50"/>
      <c r="IN3758" s="50"/>
      <c r="IO3758" s="50"/>
      <c r="IP3758" s="50"/>
    </row>
    <row r="3759" s="83" customFormat="1" ht="15.75" customHeight="1" spans="1:250">
      <c r="A3759" s="89"/>
      <c r="C3759" s="87"/>
      <c r="F3759" s="88"/>
      <c r="IL3759" s="50"/>
      <c r="IM3759" s="50"/>
      <c r="IN3759" s="50"/>
      <c r="IO3759" s="50"/>
      <c r="IP3759" s="50"/>
    </row>
    <row r="3760" s="83" customFormat="1" ht="15.75" customHeight="1" spans="1:250">
      <c r="A3760" s="89"/>
      <c r="C3760" s="87"/>
      <c r="F3760" s="88"/>
      <c r="IL3760" s="50"/>
      <c r="IM3760" s="50"/>
      <c r="IN3760" s="50"/>
      <c r="IO3760" s="50"/>
      <c r="IP3760" s="50"/>
    </row>
    <row r="3761" s="83" customFormat="1" ht="15.75" customHeight="1" spans="1:250">
      <c r="A3761" s="89"/>
      <c r="C3761" s="87"/>
      <c r="F3761" s="88"/>
      <c r="IL3761" s="50"/>
      <c r="IM3761" s="50"/>
      <c r="IN3761" s="50"/>
      <c r="IO3761" s="50"/>
      <c r="IP3761" s="50"/>
    </row>
    <row r="3762" s="83" customFormat="1" ht="15.75" customHeight="1" spans="1:250">
      <c r="A3762" s="89"/>
      <c r="C3762" s="87"/>
      <c r="F3762" s="88"/>
      <c r="IL3762" s="50"/>
      <c r="IM3762" s="50"/>
      <c r="IN3762" s="50"/>
      <c r="IO3762" s="50"/>
      <c r="IP3762" s="50"/>
    </row>
    <row r="3763" s="83" customFormat="1" ht="15.75" customHeight="1" spans="1:250">
      <c r="A3763" s="89"/>
      <c r="C3763" s="87"/>
      <c r="F3763" s="88"/>
      <c r="IL3763" s="50"/>
      <c r="IM3763" s="50"/>
      <c r="IN3763" s="50"/>
      <c r="IO3763" s="50"/>
      <c r="IP3763" s="50"/>
    </row>
    <row r="3764" s="83" customFormat="1" ht="15.75" customHeight="1" spans="1:250">
      <c r="A3764" s="89"/>
      <c r="C3764" s="87"/>
      <c r="F3764" s="88"/>
      <c r="IL3764" s="50"/>
      <c r="IM3764" s="50"/>
      <c r="IN3764" s="50"/>
      <c r="IO3764" s="50"/>
      <c r="IP3764" s="50"/>
    </row>
    <row r="3765" s="83" customFormat="1" ht="15.75" customHeight="1" spans="1:250">
      <c r="A3765" s="89"/>
      <c r="C3765" s="87"/>
      <c r="F3765" s="88"/>
      <c r="IL3765" s="50"/>
      <c r="IM3765" s="50"/>
      <c r="IN3765" s="50"/>
      <c r="IO3765" s="50"/>
      <c r="IP3765" s="50"/>
    </row>
    <row r="3766" s="83" customFormat="1" ht="15.75" customHeight="1" spans="1:250">
      <c r="A3766" s="89"/>
      <c r="C3766" s="87"/>
      <c r="F3766" s="88"/>
      <c r="IL3766" s="50"/>
      <c r="IM3766" s="50"/>
      <c r="IN3766" s="50"/>
      <c r="IO3766" s="50"/>
      <c r="IP3766" s="50"/>
    </row>
    <row r="3767" s="83" customFormat="1" ht="15.75" customHeight="1" spans="1:250">
      <c r="A3767" s="89"/>
      <c r="C3767" s="87"/>
      <c r="F3767" s="88"/>
      <c r="IL3767" s="50"/>
      <c r="IM3767" s="50"/>
      <c r="IN3767" s="50"/>
      <c r="IO3767" s="50"/>
      <c r="IP3767" s="50"/>
    </row>
    <row r="3768" s="83" customFormat="1" ht="15.75" customHeight="1" spans="1:250">
      <c r="A3768" s="89"/>
      <c r="C3768" s="87"/>
      <c r="F3768" s="88"/>
      <c r="IL3768" s="50"/>
      <c r="IM3768" s="50"/>
      <c r="IN3768" s="50"/>
      <c r="IO3768" s="50"/>
      <c r="IP3768" s="50"/>
    </row>
    <row r="3769" s="83" customFormat="1" ht="15.75" customHeight="1" spans="1:250">
      <c r="A3769" s="89"/>
      <c r="C3769" s="87"/>
      <c r="F3769" s="88"/>
      <c r="IL3769" s="50"/>
      <c r="IM3769" s="50"/>
      <c r="IN3769" s="50"/>
      <c r="IO3769" s="50"/>
      <c r="IP3769" s="50"/>
    </row>
    <row r="3770" s="83" customFormat="1" ht="15.75" customHeight="1" spans="1:250">
      <c r="A3770" s="89"/>
      <c r="C3770" s="87"/>
      <c r="F3770" s="88"/>
      <c r="IL3770" s="50"/>
      <c r="IM3770" s="50"/>
      <c r="IN3770" s="50"/>
      <c r="IO3770" s="50"/>
      <c r="IP3770" s="50"/>
    </row>
    <row r="3771" s="83" customFormat="1" ht="15.75" customHeight="1" spans="1:250">
      <c r="A3771" s="89"/>
      <c r="C3771" s="87"/>
      <c r="F3771" s="88"/>
      <c r="IL3771" s="50"/>
      <c r="IM3771" s="50"/>
      <c r="IN3771" s="50"/>
      <c r="IO3771" s="50"/>
      <c r="IP3771" s="50"/>
    </row>
    <row r="3772" s="83" customFormat="1" ht="15.75" customHeight="1" spans="1:250">
      <c r="A3772" s="89"/>
      <c r="C3772" s="87"/>
      <c r="F3772" s="88"/>
      <c r="IL3772" s="50"/>
      <c r="IM3772" s="50"/>
      <c r="IN3772" s="50"/>
      <c r="IO3772" s="50"/>
      <c r="IP3772" s="50"/>
    </row>
    <row r="3773" s="83" customFormat="1" ht="15.75" customHeight="1" spans="1:250">
      <c r="A3773" s="89"/>
      <c r="C3773" s="87"/>
      <c r="F3773" s="88"/>
      <c r="IL3773" s="50"/>
      <c r="IM3773" s="50"/>
      <c r="IN3773" s="50"/>
      <c r="IO3773" s="50"/>
      <c r="IP3773" s="50"/>
    </row>
    <row r="3774" s="83" customFormat="1" ht="15.75" customHeight="1" spans="1:250">
      <c r="A3774" s="89"/>
      <c r="C3774" s="87"/>
      <c r="F3774" s="88"/>
      <c r="IL3774" s="50"/>
      <c r="IM3774" s="50"/>
      <c r="IN3774" s="50"/>
      <c r="IO3774" s="50"/>
      <c r="IP3774" s="50"/>
    </row>
    <row r="3775" s="83" customFormat="1" ht="15.75" customHeight="1" spans="1:250">
      <c r="A3775" s="89"/>
      <c r="C3775" s="87"/>
      <c r="F3775" s="88"/>
      <c r="IL3775" s="50"/>
      <c r="IM3775" s="50"/>
      <c r="IN3775" s="50"/>
      <c r="IO3775" s="50"/>
      <c r="IP3775" s="50"/>
    </row>
    <row r="3776" s="83" customFormat="1" ht="15.75" customHeight="1" spans="1:250">
      <c r="A3776" s="89"/>
      <c r="C3776" s="87"/>
      <c r="F3776" s="88"/>
      <c r="IL3776" s="50"/>
      <c r="IM3776" s="50"/>
      <c r="IN3776" s="50"/>
      <c r="IO3776" s="50"/>
      <c r="IP3776" s="50"/>
    </row>
    <row r="3777" s="83" customFormat="1" ht="15.75" customHeight="1" spans="1:250">
      <c r="A3777" s="89"/>
      <c r="C3777" s="87"/>
      <c r="F3777" s="88"/>
      <c r="IL3777" s="50"/>
      <c r="IM3777" s="50"/>
      <c r="IN3777" s="50"/>
      <c r="IO3777" s="50"/>
      <c r="IP3777" s="50"/>
    </row>
    <row r="3778" s="83" customFormat="1" ht="15.75" customHeight="1" spans="1:250">
      <c r="A3778" s="89"/>
      <c r="C3778" s="87"/>
      <c r="F3778" s="88"/>
      <c r="IL3778" s="50"/>
      <c r="IM3778" s="50"/>
      <c r="IN3778" s="50"/>
      <c r="IO3778" s="50"/>
      <c r="IP3778" s="50"/>
    </row>
    <row r="3779" s="83" customFormat="1" ht="15.75" customHeight="1" spans="1:250">
      <c r="A3779" s="89"/>
      <c r="C3779" s="87"/>
      <c r="F3779" s="88"/>
      <c r="IL3779" s="50"/>
      <c r="IM3779" s="50"/>
      <c r="IN3779" s="50"/>
      <c r="IO3779" s="50"/>
      <c r="IP3779" s="50"/>
    </row>
    <row r="3780" s="83" customFormat="1" ht="15.75" customHeight="1" spans="1:250">
      <c r="A3780" s="89"/>
      <c r="C3780" s="87"/>
      <c r="F3780" s="88"/>
      <c r="IL3780" s="50"/>
      <c r="IM3780" s="50"/>
      <c r="IN3780" s="50"/>
      <c r="IO3780" s="50"/>
      <c r="IP3780" s="50"/>
    </row>
    <row r="3781" s="83" customFormat="1" ht="15.75" customHeight="1" spans="1:250">
      <c r="A3781" s="89"/>
      <c r="C3781" s="87"/>
      <c r="F3781" s="88"/>
      <c r="IL3781" s="50"/>
      <c r="IM3781" s="50"/>
      <c r="IN3781" s="50"/>
      <c r="IO3781" s="50"/>
      <c r="IP3781" s="50"/>
    </row>
    <row r="3782" s="83" customFormat="1" ht="15.75" customHeight="1" spans="1:250">
      <c r="A3782" s="89"/>
      <c r="C3782" s="87"/>
      <c r="F3782" s="88"/>
      <c r="IL3782" s="50"/>
      <c r="IM3782" s="50"/>
      <c r="IN3782" s="50"/>
      <c r="IO3782" s="50"/>
      <c r="IP3782" s="50"/>
    </row>
    <row r="3783" s="83" customFormat="1" ht="15.75" customHeight="1" spans="1:250">
      <c r="A3783" s="89"/>
      <c r="C3783" s="87"/>
      <c r="F3783" s="88"/>
      <c r="IL3783" s="50"/>
      <c r="IM3783" s="50"/>
      <c r="IN3783" s="50"/>
      <c r="IO3783" s="50"/>
      <c r="IP3783" s="50"/>
    </row>
    <row r="3784" s="83" customFormat="1" ht="15.75" customHeight="1" spans="1:250">
      <c r="A3784" s="89"/>
      <c r="C3784" s="87"/>
      <c r="F3784" s="88"/>
      <c r="IL3784" s="50"/>
      <c r="IM3784" s="50"/>
      <c r="IN3784" s="50"/>
      <c r="IO3784" s="50"/>
      <c r="IP3784" s="50"/>
    </row>
    <row r="3785" s="83" customFormat="1" ht="15.75" customHeight="1" spans="1:250">
      <c r="A3785" s="89"/>
      <c r="C3785" s="87"/>
      <c r="F3785" s="88"/>
      <c r="IL3785" s="50"/>
      <c r="IM3785" s="50"/>
      <c r="IN3785" s="50"/>
      <c r="IO3785" s="50"/>
      <c r="IP3785" s="50"/>
    </row>
    <row r="3786" s="83" customFormat="1" ht="15.75" customHeight="1" spans="1:250">
      <c r="A3786" s="89"/>
      <c r="C3786" s="87"/>
      <c r="F3786" s="88"/>
      <c r="IL3786" s="50"/>
      <c r="IM3786" s="50"/>
      <c r="IN3786" s="50"/>
      <c r="IO3786" s="50"/>
      <c r="IP3786" s="50"/>
    </row>
    <row r="3787" s="83" customFormat="1" ht="15.75" customHeight="1" spans="1:250">
      <c r="A3787" s="89"/>
      <c r="C3787" s="87"/>
      <c r="F3787" s="88"/>
      <c r="IL3787" s="50"/>
      <c r="IM3787" s="50"/>
      <c r="IN3787" s="50"/>
      <c r="IO3787" s="50"/>
      <c r="IP3787" s="50"/>
    </row>
    <row r="3788" s="83" customFormat="1" ht="15.75" customHeight="1" spans="1:250">
      <c r="A3788" s="89"/>
      <c r="C3788" s="87"/>
      <c r="F3788" s="88"/>
      <c r="IL3788" s="50"/>
      <c r="IM3788" s="50"/>
      <c r="IN3788" s="50"/>
      <c r="IO3788" s="50"/>
      <c r="IP3788" s="50"/>
    </row>
    <row r="3789" s="83" customFormat="1" ht="15.75" customHeight="1" spans="1:250">
      <c r="A3789" s="89"/>
      <c r="C3789" s="87"/>
      <c r="F3789" s="88"/>
      <c r="IL3789" s="50"/>
      <c r="IM3789" s="50"/>
      <c r="IN3789" s="50"/>
      <c r="IO3789" s="50"/>
      <c r="IP3789" s="50"/>
    </row>
    <row r="3790" s="83" customFormat="1" ht="15.75" customHeight="1" spans="1:250">
      <c r="A3790" s="89"/>
      <c r="C3790" s="87"/>
      <c r="F3790" s="88"/>
      <c r="IL3790" s="50"/>
      <c r="IM3790" s="50"/>
      <c r="IN3790" s="50"/>
      <c r="IO3790" s="50"/>
      <c r="IP3790" s="50"/>
    </row>
    <row r="3791" s="83" customFormat="1" ht="15.75" customHeight="1" spans="1:250">
      <c r="A3791" s="89"/>
      <c r="C3791" s="87"/>
      <c r="F3791" s="88"/>
      <c r="IL3791" s="50"/>
      <c r="IM3791" s="50"/>
      <c r="IN3791" s="50"/>
      <c r="IO3791" s="50"/>
      <c r="IP3791" s="50"/>
    </row>
    <row r="3792" s="83" customFormat="1" ht="15.75" customHeight="1" spans="1:250">
      <c r="A3792" s="89"/>
      <c r="C3792" s="87"/>
      <c r="F3792" s="88"/>
      <c r="IL3792" s="50"/>
      <c r="IM3792" s="50"/>
      <c r="IN3792" s="50"/>
      <c r="IO3792" s="50"/>
      <c r="IP3792" s="50"/>
    </row>
    <row r="3793" s="83" customFormat="1" ht="15.75" customHeight="1" spans="1:250">
      <c r="A3793" s="89"/>
      <c r="C3793" s="87"/>
      <c r="F3793" s="88"/>
      <c r="IL3793" s="50"/>
      <c r="IM3793" s="50"/>
      <c r="IN3793" s="50"/>
      <c r="IO3793" s="50"/>
      <c r="IP3793" s="50"/>
    </row>
    <row r="3794" s="83" customFormat="1" ht="15.75" customHeight="1" spans="1:250">
      <c r="A3794" s="89"/>
      <c r="C3794" s="87"/>
      <c r="F3794" s="88"/>
      <c r="IL3794" s="50"/>
      <c r="IM3794" s="50"/>
      <c r="IN3794" s="50"/>
      <c r="IO3794" s="50"/>
      <c r="IP3794" s="50"/>
    </row>
    <row r="3795" s="83" customFormat="1" ht="15.75" customHeight="1" spans="1:250">
      <c r="A3795" s="89"/>
      <c r="C3795" s="87"/>
      <c r="F3795" s="88"/>
      <c r="IL3795" s="50"/>
      <c r="IM3795" s="50"/>
      <c r="IN3795" s="50"/>
      <c r="IO3795" s="50"/>
      <c r="IP3795" s="50"/>
    </row>
    <row r="3796" s="83" customFormat="1" ht="15.75" customHeight="1" spans="1:250">
      <c r="A3796" s="89"/>
      <c r="C3796" s="87"/>
      <c r="F3796" s="88"/>
      <c r="IL3796" s="50"/>
      <c r="IM3796" s="50"/>
      <c r="IN3796" s="50"/>
      <c r="IO3796" s="50"/>
      <c r="IP3796" s="50"/>
    </row>
    <row r="3797" s="83" customFormat="1" ht="15.75" customHeight="1" spans="1:250">
      <c r="A3797" s="89"/>
      <c r="C3797" s="87"/>
      <c r="F3797" s="88"/>
      <c r="IL3797" s="50"/>
      <c r="IM3797" s="50"/>
      <c r="IN3797" s="50"/>
      <c r="IO3797" s="50"/>
      <c r="IP3797" s="50"/>
    </row>
    <row r="3798" s="83" customFormat="1" ht="15.75" customHeight="1" spans="1:250">
      <c r="A3798" s="89"/>
      <c r="C3798" s="87"/>
      <c r="F3798" s="88"/>
      <c r="IL3798" s="50"/>
      <c r="IM3798" s="50"/>
      <c r="IN3798" s="50"/>
      <c r="IO3798" s="50"/>
      <c r="IP3798" s="50"/>
    </row>
    <row r="3799" s="83" customFormat="1" ht="15.75" customHeight="1" spans="1:250">
      <c r="A3799" s="89"/>
      <c r="C3799" s="87"/>
      <c r="F3799" s="88"/>
      <c r="IL3799" s="50"/>
      <c r="IM3799" s="50"/>
      <c r="IN3799" s="50"/>
      <c r="IO3799" s="50"/>
      <c r="IP3799" s="50"/>
    </row>
    <row r="3800" s="83" customFormat="1" ht="15.75" customHeight="1" spans="1:250">
      <c r="A3800" s="89"/>
      <c r="C3800" s="87"/>
      <c r="F3800" s="88"/>
      <c r="IL3800" s="50"/>
      <c r="IM3800" s="50"/>
      <c r="IN3800" s="50"/>
      <c r="IO3800" s="50"/>
      <c r="IP3800" s="50"/>
    </row>
    <row r="3801" s="83" customFormat="1" ht="15.75" customHeight="1" spans="1:250">
      <c r="A3801" s="89"/>
      <c r="C3801" s="87"/>
      <c r="F3801" s="88"/>
      <c r="IL3801" s="50"/>
      <c r="IM3801" s="50"/>
      <c r="IN3801" s="50"/>
      <c r="IO3801" s="50"/>
      <c r="IP3801" s="50"/>
    </row>
    <row r="3802" s="83" customFormat="1" ht="15.75" customHeight="1" spans="1:250">
      <c r="A3802" s="89"/>
      <c r="C3802" s="87"/>
      <c r="F3802" s="88"/>
      <c r="IL3802" s="50"/>
      <c r="IM3802" s="50"/>
      <c r="IN3802" s="50"/>
      <c r="IO3802" s="50"/>
      <c r="IP3802" s="50"/>
    </row>
    <row r="3803" s="83" customFormat="1" ht="15.75" customHeight="1" spans="1:250">
      <c r="A3803" s="89"/>
      <c r="C3803" s="87"/>
      <c r="F3803" s="88"/>
      <c r="IL3803" s="50"/>
      <c r="IM3803" s="50"/>
      <c r="IN3803" s="50"/>
      <c r="IO3803" s="50"/>
      <c r="IP3803" s="50"/>
    </row>
    <row r="3804" s="83" customFormat="1" ht="15.75" customHeight="1" spans="1:250">
      <c r="A3804" s="89"/>
      <c r="C3804" s="87"/>
      <c r="F3804" s="88"/>
      <c r="IL3804" s="50"/>
      <c r="IM3804" s="50"/>
      <c r="IN3804" s="50"/>
      <c r="IO3804" s="50"/>
      <c r="IP3804" s="50"/>
    </row>
    <row r="3805" s="83" customFormat="1" ht="15.75" customHeight="1" spans="1:250">
      <c r="A3805" s="89"/>
      <c r="C3805" s="87"/>
      <c r="F3805" s="88"/>
      <c r="IL3805" s="50"/>
      <c r="IM3805" s="50"/>
      <c r="IN3805" s="50"/>
      <c r="IO3805" s="50"/>
      <c r="IP3805" s="50"/>
    </row>
    <row r="3806" s="83" customFormat="1" ht="15.75" customHeight="1" spans="1:250">
      <c r="A3806" s="89"/>
      <c r="C3806" s="87"/>
      <c r="F3806" s="88"/>
      <c r="IL3806" s="50"/>
      <c r="IM3806" s="50"/>
      <c r="IN3806" s="50"/>
      <c r="IO3806" s="50"/>
      <c r="IP3806" s="50"/>
    </row>
    <row r="3807" s="83" customFormat="1" ht="15.75" customHeight="1" spans="1:250">
      <c r="A3807" s="89"/>
      <c r="C3807" s="87"/>
      <c r="F3807" s="88"/>
      <c r="IL3807" s="50"/>
      <c r="IM3807" s="50"/>
      <c r="IN3807" s="50"/>
      <c r="IO3807" s="50"/>
      <c r="IP3807" s="50"/>
    </row>
    <row r="3808" s="83" customFormat="1" ht="15.75" customHeight="1" spans="1:250">
      <c r="A3808" s="89"/>
      <c r="C3808" s="87"/>
      <c r="F3808" s="88"/>
      <c r="IL3808" s="50"/>
      <c r="IM3808" s="50"/>
      <c r="IN3808" s="50"/>
      <c r="IO3808" s="50"/>
      <c r="IP3808" s="50"/>
    </row>
    <row r="3809" s="83" customFormat="1" ht="15.75" customHeight="1" spans="1:250">
      <c r="A3809" s="89"/>
      <c r="C3809" s="87"/>
      <c r="F3809" s="88"/>
      <c r="IL3809" s="50"/>
      <c r="IM3809" s="50"/>
      <c r="IN3809" s="50"/>
      <c r="IO3809" s="50"/>
      <c r="IP3809" s="50"/>
    </row>
    <row r="3810" s="83" customFormat="1" ht="15.75" customHeight="1" spans="1:250">
      <c r="A3810" s="89"/>
      <c r="C3810" s="87"/>
      <c r="F3810" s="88"/>
      <c r="IL3810" s="50"/>
      <c r="IM3810" s="50"/>
      <c r="IN3810" s="50"/>
      <c r="IO3810" s="50"/>
      <c r="IP3810" s="50"/>
    </row>
    <row r="3811" s="83" customFormat="1" ht="15.75" customHeight="1" spans="1:250">
      <c r="A3811" s="89"/>
      <c r="C3811" s="87"/>
      <c r="F3811" s="88"/>
      <c r="IL3811" s="50"/>
      <c r="IM3811" s="50"/>
      <c r="IN3811" s="50"/>
      <c r="IO3811" s="50"/>
      <c r="IP3811" s="50"/>
    </row>
    <row r="3812" s="83" customFormat="1" ht="15.75" customHeight="1" spans="1:250">
      <c r="A3812" s="89"/>
      <c r="C3812" s="87"/>
      <c r="F3812" s="88"/>
      <c r="IL3812" s="50"/>
      <c r="IM3812" s="50"/>
      <c r="IN3812" s="50"/>
      <c r="IO3812" s="50"/>
      <c r="IP3812" s="50"/>
    </row>
    <row r="3813" s="83" customFormat="1" ht="15.75" customHeight="1" spans="1:250">
      <c r="A3813" s="89"/>
      <c r="C3813" s="87"/>
      <c r="F3813" s="88"/>
      <c r="IL3813" s="50"/>
      <c r="IM3813" s="50"/>
      <c r="IN3813" s="50"/>
      <c r="IO3813" s="50"/>
      <c r="IP3813" s="50"/>
    </row>
    <row r="3814" s="83" customFormat="1" ht="15.75" customHeight="1" spans="1:250">
      <c r="A3814" s="89"/>
      <c r="C3814" s="87"/>
      <c r="F3814" s="88"/>
      <c r="IL3814" s="50"/>
      <c r="IM3814" s="50"/>
      <c r="IN3814" s="50"/>
      <c r="IO3814" s="50"/>
      <c r="IP3814" s="50"/>
    </row>
    <row r="3815" s="83" customFormat="1" ht="15.75" customHeight="1" spans="1:250">
      <c r="A3815" s="89"/>
      <c r="C3815" s="87"/>
      <c r="F3815" s="88"/>
      <c r="IL3815" s="50"/>
      <c r="IM3815" s="50"/>
      <c r="IN3815" s="50"/>
      <c r="IO3815" s="50"/>
      <c r="IP3815" s="50"/>
    </row>
    <row r="3816" s="83" customFormat="1" ht="15.75" customHeight="1" spans="1:250">
      <c r="A3816" s="89"/>
      <c r="C3816" s="87"/>
      <c r="F3816" s="88"/>
      <c r="IL3816" s="50"/>
      <c r="IM3816" s="50"/>
      <c r="IN3816" s="50"/>
      <c r="IO3816" s="50"/>
      <c r="IP3816" s="50"/>
    </row>
    <row r="3817" s="83" customFormat="1" ht="15.75" customHeight="1" spans="1:250">
      <c r="A3817" s="89"/>
      <c r="C3817" s="87"/>
      <c r="F3817" s="88"/>
      <c r="IL3817" s="50"/>
      <c r="IM3817" s="50"/>
      <c r="IN3817" s="50"/>
      <c r="IO3817" s="50"/>
      <c r="IP3817" s="50"/>
    </row>
    <row r="3818" s="83" customFormat="1" ht="15.75" customHeight="1" spans="1:250">
      <c r="A3818" s="89"/>
      <c r="C3818" s="87"/>
      <c r="F3818" s="88"/>
      <c r="IL3818" s="50"/>
      <c r="IM3818" s="50"/>
      <c r="IN3818" s="50"/>
      <c r="IO3818" s="50"/>
      <c r="IP3818" s="50"/>
    </row>
    <row r="3819" s="83" customFormat="1" ht="15.75" customHeight="1" spans="1:250">
      <c r="A3819" s="89"/>
      <c r="C3819" s="87"/>
      <c r="F3819" s="88"/>
      <c r="IL3819" s="50"/>
      <c r="IM3819" s="50"/>
      <c r="IN3819" s="50"/>
      <c r="IO3819" s="50"/>
      <c r="IP3819" s="50"/>
    </row>
    <row r="3820" s="83" customFormat="1" ht="15.75" customHeight="1" spans="1:250">
      <c r="A3820" s="89"/>
      <c r="C3820" s="87"/>
      <c r="F3820" s="88"/>
      <c r="IL3820" s="50"/>
      <c r="IM3820" s="50"/>
      <c r="IN3820" s="50"/>
      <c r="IO3820" s="50"/>
      <c r="IP3820" s="50"/>
    </row>
    <row r="3821" s="83" customFormat="1" ht="15.75" customHeight="1" spans="1:250">
      <c r="A3821" s="89"/>
      <c r="C3821" s="87"/>
      <c r="F3821" s="88"/>
      <c r="IL3821" s="50"/>
      <c r="IM3821" s="50"/>
      <c r="IN3821" s="50"/>
      <c r="IO3821" s="50"/>
      <c r="IP3821" s="50"/>
    </row>
    <row r="3822" s="83" customFormat="1" ht="15.75" customHeight="1" spans="1:250">
      <c r="A3822" s="89"/>
      <c r="C3822" s="87"/>
      <c r="F3822" s="88"/>
      <c r="IL3822" s="50"/>
      <c r="IM3822" s="50"/>
      <c r="IN3822" s="50"/>
      <c r="IO3822" s="50"/>
      <c r="IP3822" s="50"/>
    </row>
    <row r="3823" s="83" customFormat="1" ht="15.75" customHeight="1" spans="1:250">
      <c r="A3823" s="89"/>
      <c r="C3823" s="87"/>
      <c r="F3823" s="88"/>
      <c r="IL3823" s="50"/>
      <c r="IM3823" s="50"/>
      <c r="IN3823" s="50"/>
      <c r="IO3823" s="50"/>
      <c r="IP3823" s="50"/>
    </row>
    <row r="3824" s="83" customFormat="1" ht="15.75" customHeight="1" spans="1:250">
      <c r="A3824" s="89"/>
      <c r="C3824" s="87"/>
      <c r="F3824" s="88"/>
      <c r="IL3824" s="50"/>
      <c r="IM3824" s="50"/>
      <c r="IN3824" s="50"/>
      <c r="IO3824" s="50"/>
      <c r="IP3824" s="50"/>
    </row>
    <row r="3825" s="83" customFormat="1" ht="15.75" customHeight="1" spans="1:250">
      <c r="A3825" s="89"/>
      <c r="C3825" s="87"/>
      <c r="F3825" s="88"/>
      <c r="IL3825" s="50"/>
      <c r="IM3825" s="50"/>
      <c r="IN3825" s="50"/>
      <c r="IO3825" s="50"/>
      <c r="IP3825" s="50"/>
    </row>
    <row r="3826" s="83" customFormat="1" ht="15.75" customHeight="1" spans="1:250">
      <c r="A3826" s="89"/>
      <c r="C3826" s="87"/>
      <c r="F3826" s="88"/>
      <c r="IL3826" s="50"/>
      <c r="IM3826" s="50"/>
      <c r="IN3826" s="50"/>
      <c r="IO3826" s="50"/>
      <c r="IP3826" s="50"/>
    </row>
    <row r="3827" s="83" customFormat="1" ht="15.75" customHeight="1" spans="1:250">
      <c r="A3827" s="89"/>
      <c r="C3827" s="87"/>
      <c r="F3827" s="88"/>
      <c r="IL3827" s="50"/>
      <c r="IM3827" s="50"/>
      <c r="IN3827" s="50"/>
      <c r="IO3827" s="50"/>
      <c r="IP3827" s="50"/>
    </row>
    <row r="3828" s="83" customFormat="1" ht="15.75" customHeight="1" spans="1:250">
      <c r="A3828" s="89"/>
      <c r="C3828" s="87"/>
      <c r="F3828" s="88"/>
      <c r="IL3828" s="50"/>
      <c r="IM3828" s="50"/>
      <c r="IN3828" s="50"/>
      <c r="IO3828" s="50"/>
      <c r="IP3828" s="50"/>
    </row>
    <row r="3829" s="83" customFormat="1" ht="15.75" customHeight="1" spans="1:250">
      <c r="A3829" s="89"/>
      <c r="C3829" s="87"/>
      <c r="F3829" s="88"/>
      <c r="IL3829" s="50"/>
      <c r="IM3829" s="50"/>
      <c r="IN3829" s="50"/>
      <c r="IO3829" s="50"/>
      <c r="IP3829" s="50"/>
    </row>
    <row r="3830" s="83" customFormat="1" ht="15.75" customHeight="1" spans="1:250">
      <c r="A3830" s="89"/>
      <c r="C3830" s="87"/>
      <c r="F3830" s="88"/>
      <c r="IL3830" s="50"/>
      <c r="IM3830" s="50"/>
      <c r="IN3830" s="50"/>
      <c r="IO3830" s="50"/>
      <c r="IP3830" s="50"/>
    </row>
    <row r="3831" s="83" customFormat="1" ht="15.75" customHeight="1" spans="1:250">
      <c r="A3831" s="89"/>
      <c r="C3831" s="87"/>
      <c r="F3831" s="88"/>
      <c r="IL3831" s="50"/>
      <c r="IM3831" s="50"/>
      <c r="IN3831" s="50"/>
      <c r="IO3831" s="50"/>
      <c r="IP3831" s="50"/>
    </row>
    <row r="3832" s="83" customFormat="1" ht="15.75" customHeight="1" spans="1:250">
      <c r="A3832" s="89"/>
      <c r="C3832" s="87"/>
      <c r="F3832" s="88"/>
      <c r="IL3832" s="50"/>
      <c r="IM3832" s="50"/>
      <c r="IN3832" s="50"/>
      <c r="IO3832" s="50"/>
      <c r="IP3832" s="50"/>
    </row>
    <row r="3833" s="83" customFormat="1" ht="15.75" customHeight="1" spans="1:250">
      <c r="A3833" s="89"/>
      <c r="C3833" s="87"/>
      <c r="F3833" s="88"/>
      <c r="IL3833" s="50"/>
      <c r="IM3833" s="50"/>
      <c r="IN3833" s="50"/>
      <c r="IO3833" s="50"/>
      <c r="IP3833" s="50"/>
    </row>
    <row r="3834" s="83" customFormat="1" ht="15.75" customHeight="1" spans="1:250">
      <c r="A3834" s="89"/>
      <c r="C3834" s="87"/>
      <c r="F3834" s="88"/>
      <c r="IL3834" s="50"/>
      <c r="IM3834" s="50"/>
      <c r="IN3834" s="50"/>
      <c r="IO3834" s="50"/>
      <c r="IP3834" s="50"/>
    </row>
    <row r="3835" s="83" customFormat="1" ht="15.75" customHeight="1" spans="1:250">
      <c r="A3835" s="89"/>
      <c r="C3835" s="87"/>
      <c r="F3835" s="88"/>
      <c r="IL3835" s="50"/>
      <c r="IM3835" s="50"/>
      <c r="IN3835" s="50"/>
      <c r="IO3835" s="50"/>
      <c r="IP3835" s="50"/>
    </row>
    <row r="3836" s="83" customFormat="1" ht="15.75" customHeight="1" spans="1:250">
      <c r="A3836" s="89"/>
      <c r="C3836" s="87"/>
      <c r="F3836" s="88"/>
      <c r="IL3836" s="50"/>
      <c r="IM3836" s="50"/>
      <c r="IN3836" s="50"/>
      <c r="IO3836" s="50"/>
      <c r="IP3836" s="50"/>
    </row>
    <row r="3837" s="83" customFormat="1" ht="15.75" customHeight="1" spans="1:250">
      <c r="A3837" s="89"/>
      <c r="C3837" s="87"/>
      <c r="F3837" s="88"/>
      <c r="IL3837" s="50"/>
      <c r="IM3837" s="50"/>
      <c r="IN3837" s="50"/>
      <c r="IO3837" s="50"/>
      <c r="IP3837" s="50"/>
    </row>
    <row r="3838" s="83" customFormat="1" ht="15.75" customHeight="1" spans="1:250">
      <c r="A3838" s="89"/>
      <c r="C3838" s="87"/>
      <c r="F3838" s="88"/>
      <c r="IL3838" s="50"/>
      <c r="IM3838" s="50"/>
      <c r="IN3838" s="50"/>
      <c r="IO3838" s="50"/>
      <c r="IP3838" s="50"/>
    </row>
    <row r="3839" s="83" customFormat="1" ht="15.75" customHeight="1" spans="1:250">
      <c r="A3839" s="89"/>
      <c r="C3839" s="87"/>
      <c r="F3839" s="88"/>
      <c r="IL3839" s="50"/>
      <c r="IM3839" s="50"/>
      <c r="IN3839" s="50"/>
      <c r="IO3839" s="50"/>
      <c r="IP3839" s="50"/>
    </row>
    <row r="3840" s="83" customFormat="1" ht="15.75" customHeight="1" spans="1:250">
      <c r="A3840" s="89"/>
      <c r="C3840" s="87"/>
      <c r="F3840" s="88"/>
      <c r="IL3840" s="50"/>
      <c r="IM3840" s="50"/>
      <c r="IN3840" s="50"/>
      <c r="IO3840" s="50"/>
      <c r="IP3840" s="50"/>
    </row>
    <row r="3841" s="83" customFormat="1" ht="15.75" customHeight="1" spans="1:250">
      <c r="A3841" s="89"/>
      <c r="C3841" s="87"/>
      <c r="F3841" s="88"/>
      <c r="IL3841" s="50"/>
      <c r="IM3841" s="50"/>
      <c r="IN3841" s="50"/>
      <c r="IO3841" s="50"/>
      <c r="IP3841" s="50"/>
    </row>
    <row r="3842" s="83" customFormat="1" ht="15.75" customHeight="1" spans="1:250">
      <c r="A3842" s="89"/>
      <c r="C3842" s="87"/>
      <c r="F3842" s="88"/>
      <c r="IL3842" s="50"/>
      <c r="IM3842" s="50"/>
      <c r="IN3842" s="50"/>
      <c r="IO3842" s="50"/>
      <c r="IP3842" s="50"/>
    </row>
    <row r="3843" s="83" customFormat="1" ht="15.75" customHeight="1" spans="1:250">
      <c r="A3843" s="89"/>
      <c r="C3843" s="87"/>
      <c r="F3843" s="88"/>
      <c r="IL3843" s="50"/>
      <c r="IM3843" s="50"/>
      <c r="IN3843" s="50"/>
      <c r="IO3843" s="50"/>
      <c r="IP3843" s="50"/>
    </row>
    <row r="3844" s="83" customFormat="1" ht="15.75" customHeight="1" spans="1:250">
      <c r="A3844" s="89"/>
      <c r="C3844" s="87"/>
      <c r="F3844" s="88"/>
      <c r="IL3844" s="50"/>
      <c r="IM3844" s="50"/>
      <c r="IN3844" s="50"/>
      <c r="IO3844" s="50"/>
      <c r="IP3844" s="50"/>
    </row>
    <row r="3845" s="83" customFormat="1" ht="15.75" customHeight="1" spans="1:250">
      <c r="A3845" s="89"/>
      <c r="C3845" s="87"/>
      <c r="F3845" s="88"/>
      <c r="IL3845" s="50"/>
      <c r="IM3845" s="50"/>
      <c r="IN3845" s="50"/>
      <c r="IO3845" s="50"/>
      <c r="IP3845" s="50"/>
    </row>
    <row r="3846" s="83" customFormat="1" ht="15.75" customHeight="1" spans="1:250">
      <c r="A3846" s="89"/>
      <c r="C3846" s="87"/>
      <c r="F3846" s="88"/>
      <c r="IL3846" s="50"/>
      <c r="IM3846" s="50"/>
      <c r="IN3846" s="50"/>
      <c r="IO3846" s="50"/>
      <c r="IP3846" s="50"/>
    </row>
    <row r="3847" s="83" customFormat="1" ht="15.75" customHeight="1" spans="1:250">
      <c r="A3847" s="89"/>
      <c r="C3847" s="87"/>
      <c r="F3847" s="88"/>
      <c r="IL3847" s="50"/>
      <c r="IM3847" s="50"/>
      <c r="IN3847" s="50"/>
      <c r="IO3847" s="50"/>
      <c r="IP3847" s="50"/>
    </row>
    <row r="3848" s="83" customFormat="1" ht="15.75" customHeight="1" spans="1:250">
      <c r="A3848" s="89"/>
      <c r="C3848" s="87"/>
      <c r="F3848" s="88"/>
      <c r="IL3848" s="50"/>
      <c r="IM3848" s="50"/>
      <c r="IN3848" s="50"/>
      <c r="IO3848" s="50"/>
      <c r="IP3848" s="50"/>
    </row>
    <row r="3849" s="83" customFormat="1" ht="15.75" customHeight="1" spans="1:250">
      <c r="A3849" s="89"/>
      <c r="C3849" s="87"/>
      <c r="F3849" s="88"/>
      <c r="IL3849" s="50"/>
      <c r="IM3849" s="50"/>
      <c r="IN3849" s="50"/>
      <c r="IO3849" s="50"/>
      <c r="IP3849" s="50"/>
    </row>
    <row r="3850" s="83" customFormat="1" ht="15.75" customHeight="1" spans="1:250">
      <c r="A3850" s="89"/>
      <c r="C3850" s="87"/>
      <c r="F3850" s="88"/>
      <c r="IL3850" s="50"/>
      <c r="IM3850" s="50"/>
      <c r="IN3850" s="50"/>
      <c r="IO3850" s="50"/>
      <c r="IP3850" s="50"/>
    </row>
    <row r="3851" s="83" customFormat="1" ht="15.75" customHeight="1" spans="1:250">
      <c r="A3851" s="89"/>
      <c r="C3851" s="87"/>
      <c r="F3851" s="88"/>
      <c r="IL3851" s="50"/>
      <c r="IM3851" s="50"/>
      <c r="IN3851" s="50"/>
      <c r="IO3851" s="50"/>
      <c r="IP3851" s="50"/>
    </row>
    <row r="3852" s="83" customFormat="1" ht="15.75" customHeight="1" spans="1:250">
      <c r="A3852" s="89"/>
      <c r="C3852" s="87"/>
      <c r="F3852" s="88"/>
      <c r="IL3852" s="50"/>
      <c r="IM3852" s="50"/>
      <c r="IN3852" s="50"/>
      <c r="IO3852" s="50"/>
      <c r="IP3852" s="50"/>
    </row>
    <row r="3853" s="83" customFormat="1" ht="15.75" customHeight="1" spans="1:250">
      <c r="A3853" s="89"/>
      <c r="C3853" s="87"/>
      <c r="F3853" s="88"/>
      <c r="IL3853" s="50"/>
      <c r="IM3853" s="50"/>
      <c r="IN3853" s="50"/>
      <c r="IO3853" s="50"/>
      <c r="IP3853" s="50"/>
    </row>
    <row r="3854" s="83" customFormat="1" ht="15.75" customHeight="1" spans="1:250">
      <c r="A3854" s="89"/>
      <c r="C3854" s="87"/>
      <c r="F3854" s="88"/>
      <c r="IL3854" s="50"/>
      <c r="IM3854" s="50"/>
      <c r="IN3854" s="50"/>
      <c r="IO3854" s="50"/>
      <c r="IP3854" s="50"/>
    </row>
    <row r="3855" s="83" customFormat="1" ht="15.75" customHeight="1" spans="1:250">
      <c r="A3855" s="89"/>
      <c r="C3855" s="87"/>
      <c r="F3855" s="88"/>
      <c r="IL3855" s="50"/>
      <c r="IM3855" s="50"/>
      <c r="IN3855" s="50"/>
      <c r="IO3855" s="50"/>
      <c r="IP3855" s="50"/>
    </row>
    <row r="3856" s="83" customFormat="1" ht="15.75" customHeight="1" spans="1:250">
      <c r="A3856" s="89"/>
      <c r="C3856" s="87"/>
      <c r="F3856" s="88"/>
      <c r="IL3856" s="50"/>
      <c r="IM3856" s="50"/>
      <c r="IN3856" s="50"/>
      <c r="IO3856" s="50"/>
      <c r="IP3856" s="50"/>
    </row>
    <row r="3857" s="83" customFormat="1" ht="15.75" customHeight="1" spans="1:250">
      <c r="A3857" s="89"/>
      <c r="C3857" s="87"/>
      <c r="F3857" s="88"/>
      <c r="IL3857" s="50"/>
      <c r="IM3857" s="50"/>
      <c r="IN3857" s="50"/>
      <c r="IO3857" s="50"/>
      <c r="IP3857" s="50"/>
    </row>
    <row r="3858" s="83" customFormat="1" ht="15.75" customHeight="1" spans="1:250">
      <c r="A3858" s="89"/>
      <c r="C3858" s="87"/>
      <c r="F3858" s="88"/>
      <c r="IL3858" s="50"/>
      <c r="IM3858" s="50"/>
      <c r="IN3858" s="50"/>
      <c r="IO3858" s="50"/>
      <c r="IP3858" s="50"/>
    </row>
    <row r="3859" s="83" customFormat="1" ht="15.75" customHeight="1" spans="1:250">
      <c r="A3859" s="89"/>
      <c r="C3859" s="87"/>
      <c r="F3859" s="88"/>
      <c r="IL3859" s="50"/>
      <c r="IM3859" s="50"/>
      <c r="IN3859" s="50"/>
      <c r="IO3859" s="50"/>
      <c r="IP3859" s="50"/>
    </row>
    <row r="3860" s="83" customFormat="1" ht="15.75" customHeight="1" spans="1:250">
      <c r="A3860" s="89"/>
      <c r="C3860" s="87"/>
      <c r="F3860" s="88"/>
      <c r="IL3860" s="50"/>
      <c r="IM3860" s="50"/>
      <c r="IN3860" s="50"/>
      <c r="IO3860" s="50"/>
      <c r="IP3860" s="50"/>
    </row>
    <row r="3861" s="83" customFormat="1" ht="15.75" customHeight="1" spans="1:250">
      <c r="A3861" s="89"/>
      <c r="C3861" s="87"/>
      <c r="F3861" s="88"/>
      <c r="IL3861" s="50"/>
      <c r="IM3861" s="50"/>
      <c r="IN3861" s="50"/>
      <c r="IO3861" s="50"/>
      <c r="IP3861" s="50"/>
    </row>
    <row r="3862" s="83" customFormat="1" ht="15.75" customHeight="1" spans="1:250">
      <c r="A3862" s="89"/>
      <c r="C3862" s="87"/>
      <c r="F3862" s="88"/>
      <c r="IL3862" s="50"/>
      <c r="IM3862" s="50"/>
      <c r="IN3862" s="50"/>
      <c r="IO3862" s="50"/>
      <c r="IP3862" s="50"/>
    </row>
    <row r="3863" s="83" customFormat="1" ht="15.75" customHeight="1" spans="1:250">
      <c r="A3863" s="89"/>
      <c r="C3863" s="87"/>
      <c r="F3863" s="88"/>
      <c r="IL3863" s="50"/>
      <c r="IM3863" s="50"/>
      <c r="IN3863" s="50"/>
      <c r="IO3863" s="50"/>
      <c r="IP3863" s="50"/>
    </row>
    <row r="3864" s="83" customFormat="1" ht="15.75" customHeight="1" spans="1:250">
      <c r="A3864" s="89"/>
      <c r="C3864" s="87"/>
      <c r="F3864" s="88"/>
      <c r="IL3864" s="50"/>
      <c r="IM3864" s="50"/>
      <c r="IN3864" s="50"/>
      <c r="IO3864" s="50"/>
      <c r="IP3864" s="50"/>
    </row>
    <row r="3865" s="83" customFormat="1" ht="15.75" customHeight="1" spans="1:250">
      <c r="A3865" s="89"/>
      <c r="C3865" s="87"/>
      <c r="F3865" s="88"/>
      <c r="IL3865" s="50"/>
      <c r="IM3865" s="50"/>
      <c r="IN3865" s="50"/>
      <c r="IO3865" s="50"/>
      <c r="IP3865" s="50"/>
    </row>
    <row r="3866" s="83" customFormat="1" ht="15.75" customHeight="1" spans="1:250">
      <c r="A3866" s="89"/>
      <c r="C3866" s="87"/>
      <c r="F3866" s="88"/>
      <c r="IL3866" s="50"/>
      <c r="IM3866" s="50"/>
      <c r="IN3866" s="50"/>
      <c r="IO3866" s="50"/>
      <c r="IP3866" s="50"/>
    </row>
    <row r="3867" s="83" customFormat="1" ht="15.75" customHeight="1" spans="1:250">
      <c r="A3867" s="89"/>
      <c r="C3867" s="87"/>
      <c r="F3867" s="88"/>
      <c r="IL3867" s="50"/>
      <c r="IM3867" s="50"/>
      <c r="IN3867" s="50"/>
      <c r="IO3867" s="50"/>
      <c r="IP3867" s="50"/>
    </row>
    <row r="3868" s="83" customFormat="1" ht="15.75" customHeight="1" spans="1:250">
      <c r="A3868" s="89"/>
      <c r="C3868" s="87"/>
      <c r="F3868" s="88"/>
      <c r="IL3868" s="50"/>
      <c r="IM3868" s="50"/>
      <c r="IN3868" s="50"/>
      <c r="IO3868" s="50"/>
      <c r="IP3868" s="50"/>
    </row>
    <row r="3869" s="83" customFormat="1" ht="15.75" customHeight="1" spans="1:250">
      <c r="A3869" s="89"/>
      <c r="C3869" s="87"/>
      <c r="F3869" s="88"/>
      <c r="IL3869" s="50"/>
      <c r="IM3869" s="50"/>
      <c r="IN3869" s="50"/>
      <c r="IO3869" s="50"/>
      <c r="IP3869" s="50"/>
    </row>
    <row r="3870" s="83" customFormat="1" ht="15.75" customHeight="1" spans="1:250">
      <c r="A3870" s="89"/>
      <c r="C3870" s="87"/>
      <c r="F3870" s="88"/>
      <c r="IL3870" s="50"/>
      <c r="IM3870" s="50"/>
      <c r="IN3870" s="50"/>
      <c r="IO3870" s="50"/>
      <c r="IP3870" s="50"/>
    </row>
    <row r="3871" s="83" customFormat="1" ht="15.75" customHeight="1" spans="1:250">
      <c r="A3871" s="89"/>
      <c r="C3871" s="87"/>
      <c r="F3871" s="88"/>
      <c r="IL3871" s="50"/>
      <c r="IM3871" s="50"/>
      <c r="IN3871" s="50"/>
      <c r="IO3871" s="50"/>
      <c r="IP3871" s="50"/>
    </row>
    <row r="3872" s="83" customFormat="1" ht="15.75" customHeight="1" spans="1:250">
      <c r="A3872" s="89"/>
      <c r="C3872" s="87"/>
      <c r="F3872" s="88"/>
      <c r="IL3872" s="50"/>
      <c r="IM3872" s="50"/>
      <c r="IN3872" s="50"/>
      <c r="IO3872" s="50"/>
      <c r="IP3872" s="50"/>
    </row>
    <row r="3873" s="83" customFormat="1" ht="15.75" customHeight="1" spans="1:250">
      <c r="A3873" s="89"/>
      <c r="C3873" s="87"/>
      <c r="F3873" s="88"/>
      <c r="IL3873" s="50"/>
      <c r="IM3873" s="50"/>
      <c r="IN3873" s="50"/>
      <c r="IO3873" s="50"/>
      <c r="IP3873" s="50"/>
    </row>
    <row r="3874" s="83" customFormat="1" ht="15.75" customHeight="1" spans="1:250">
      <c r="A3874" s="89"/>
      <c r="C3874" s="87"/>
      <c r="F3874" s="88"/>
      <c r="IL3874" s="50"/>
      <c r="IM3874" s="50"/>
      <c r="IN3874" s="50"/>
      <c r="IO3874" s="50"/>
      <c r="IP3874" s="50"/>
    </row>
    <row r="3875" s="83" customFormat="1" ht="15.75" customHeight="1" spans="1:250">
      <c r="A3875" s="89"/>
      <c r="C3875" s="87"/>
      <c r="F3875" s="88"/>
      <c r="IL3875" s="50"/>
      <c r="IM3875" s="50"/>
      <c r="IN3875" s="50"/>
      <c r="IO3875" s="50"/>
      <c r="IP3875" s="50"/>
    </row>
    <row r="3876" s="83" customFormat="1" ht="15.75" customHeight="1" spans="1:250">
      <c r="A3876" s="89"/>
      <c r="C3876" s="87"/>
      <c r="F3876" s="88"/>
      <c r="IL3876" s="50"/>
      <c r="IM3876" s="50"/>
      <c r="IN3876" s="50"/>
      <c r="IO3876" s="50"/>
      <c r="IP3876" s="50"/>
    </row>
    <row r="3877" s="83" customFormat="1" ht="15.75" customHeight="1" spans="1:250">
      <c r="A3877" s="89"/>
      <c r="C3877" s="87"/>
      <c r="F3877" s="88"/>
      <c r="IL3877" s="50"/>
      <c r="IM3877" s="50"/>
      <c r="IN3877" s="50"/>
      <c r="IO3877" s="50"/>
      <c r="IP3877" s="50"/>
    </row>
    <row r="3878" s="83" customFormat="1" ht="15.75" customHeight="1" spans="1:250">
      <c r="A3878" s="89"/>
      <c r="C3878" s="87"/>
      <c r="F3878" s="88"/>
      <c r="IL3878" s="50"/>
      <c r="IM3878" s="50"/>
      <c r="IN3878" s="50"/>
      <c r="IO3878" s="50"/>
      <c r="IP3878" s="50"/>
    </row>
    <row r="3879" s="83" customFormat="1" ht="15.75" customHeight="1" spans="1:250">
      <c r="A3879" s="89"/>
      <c r="C3879" s="87"/>
      <c r="F3879" s="88"/>
      <c r="IL3879" s="50"/>
      <c r="IM3879" s="50"/>
      <c r="IN3879" s="50"/>
      <c r="IO3879" s="50"/>
      <c r="IP3879" s="50"/>
    </row>
    <row r="3880" s="83" customFormat="1" ht="15.75" customHeight="1" spans="1:250">
      <c r="A3880" s="89"/>
      <c r="C3880" s="87"/>
      <c r="F3880" s="88"/>
      <c r="IL3880" s="50"/>
      <c r="IM3880" s="50"/>
      <c r="IN3880" s="50"/>
      <c r="IO3880" s="50"/>
      <c r="IP3880" s="50"/>
    </row>
    <row r="3881" s="83" customFormat="1" ht="15.75" customHeight="1" spans="1:250">
      <c r="A3881" s="89"/>
      <c r="C3881" s="87"/>
      <c r="F3881" s="88"/>
      <c r="IL3881" s="50"/>
      <c r="IM3881" s="50"/>
      <c r="IN3881" s="50"/>
      <c r="IO3881" s="50"/>
      <c r="IP3881" s="50"/>
    </row>
    <row r="3882" s="83" customFormat="1" ht="15.75" customHeight="1" spans="1:250">
      <c r="A3882" s="89"/>
      <c r="C3882" s="87"/>
      <c r="F3882" s="88"/>
      <c r="IL3882" s="50"/>
      <c r="IM3882" s="50"/>
      <c r="IN3882" s="50"/>
      <c r="IO3882" s="50"/>
      <c r="IP3882" s="50"/>
    </row>
    <row r="3883" s="83" customFormat="1" ht="15.75" customHeight="1" spans="1:250">
      <c r="A3883" s="89"/>
      <c r="C3883" s="87"/>
      <c r="F3883" s="88"/>
      <c r="IL3883" s="50"/>
      <c r="IM3883" s="50"/>
      <c r="IN3883" s="50"/>
      <c r="IO3883" s="50"/>
      <c r="IP3883" s="50"/>
    </row>
    <row r="3884" s="83" customFormat="1" ht="15.75" customHeight="1" spans="1:250">
      <c r="A3884" s="89"/>
      <c r="C3884" s="87"/>
      <c r="F3884" s="88"/>
      <c r="IL3884" s="50"/>
      <c r="IM3884" s="50"/>
      <c r="IN3884" s="50"/>
      <c r="IO3884" s="50"/>
      <c r="IP3884" s="50"/>
    </row>
    <row r="3885" s="83" customFormat="1" ht="15.75" customHeight="1" spans="1:250">
      <c r="A3885" s="89"/>
      <c r="C3885" s="87"/>
      <c r="F3885" s="88"/>
      <c r="IL3885" s="50"/>
      <c r="IM3885" s="50"/>
      <c r="IN3885" s="50"/>
      <c r="IO3885" s="50"/>
      <c r="IP3885" s="50"/>
    </row>
    <row r="3886" s="83" customFormat="1" ht="15.75" customHeight="1" spans="1:250">
      <c r="A3886" s="89"/>
      <c r="C3886" s="87"/>
      <c r="F3886" s="88"/>
      <c r="IL3886" s="50"/>
      <c r="IM3886" s="50"/>
      <c r="IN3886" s="50"/>
      <c r="IO3886" s="50"/>
      <c r="IP3886" s="50"/>
    </row>
    <row r="3887" s="83" customFormat="1" ht="15.75" customHeight="1" spans="1:250">
      <c r="A3887" s="89"/>
      <c r="C3887" s="87"/>
      <c r="F3887" s="88"/>
      <c r="IL3887" s="50"/>
      <c r="IM3887" s="50"/>
      <c r="IN3887" s="50"/>
      <c r="IO3887" s="50"/>
      <c r="IP3887" s="50"/>
    </row>
    <row r="3888" s="83" customFormat="1" ht="15.75" customHeight="1" spans="1:250">
      <c r="A3888" s="89"/>
      <c r="C3888" s="87"/>
      <c r="F3888" s="88"/>
      <c r="IL3888" s="50"/>
      <c r="IM3888" s="50"/>
      <c r="IN3888" s="50"/>
      <c r="IO3888" s="50"/>
      <c r="IP3888" s="50"/>
    </row>
    <row r="3889" s="83" customFormat="1" ht="15.75" customHeight="1" spans="1:250">
      <c r="A3889" s="89"/>
      <c r="C3889" s="87"/>
      <c r="F3889" s="88"/>
      <c r="IL3889" s="50"/>
      <c r="IM3889" s="50"/>
      <c r="IN3889" s="50"/>
      <c r="IO3889" s="50"/>
      <c r="IP3889" s="50"/>
    </row>
    <row r="3890" s="83" customFormat="1" ht="15.75" customHeight="1" spans="1:250">
      <c r="A3890" s="89"/>
      <c r="C3890" s="87"/>
      <c r="F3890" s="88"/>
      <c r="IL3890" s="50"/>
      <c r="IM3890" s="50"/>
      <c r="IN3890" s="50"/>
      <c r="IO3890" s="50"/>
      <c r="IP3890" s="50"/>
    </row>
    <row r="3891" s="83" customFormat="1" ht="15.75" customHeight="1" spans="1:250">
      <c r="A3891" s="89"/>
      <c r="C3891" s="87"/>
      <c r="F3891" s="88"/>
      <c r="IL3891" s="50"/>
      <c r="IM3891" s="50"/>
      <c r="IN3891" s="50"/>
      <c r="IO3891" s="50"/>
      <c r="IP3891" s="50"/>
    </row>
    <row r="3892" s="83" customFormat="1" ht="15.75" customHeight="1" spans="1:250">
      <c r="A3892" s="89"/>
      <c r="C3892" s="87"/>
      <c r="F3892" s="88"/>
      <c r="IL3892" s="50"/>
      <c r="IM3892" s="50"/>
      <c r="IN3892" s="50"/>
      <c r="IO3892" s="50"/>
      <c r="IP3892" s="50"/>
    </row>
    <row r="3893" s="83" customFormat="1" ht="15.75" customHeight="1" spans="1:250">
      <c r="A3893" s="89"/>
      <c r="C3893" s="87"/>
      <c r="F3893" s="88"/>
      <c r="IL3893" s="50"/>
      <c r="IM3893" s="50"/>
      <c r="IN3893" s="50"/>
      <c r="IO3893" s="50"/>
      <c r="IP3893" s="50"/>
    </row>
    <row r="3894" s="83" customFormat="1" ht="15.75" customHeight="1" spans="1:250">
      <c r="A3894" s="89"/>
      <c r="C3894" s="87"/>
      <c r="F3894" s="88"/>
      <c r="IL3894" s="50"/>
      <c r="IM3894" s="50"/>
      <c r="IN3894" s="50"/>
      <c r="IO3894" s="50"/>
      <c r="IP3894" s="50"/>
    </row>
    <row r="3895" s="83" customFormat="1" ht="15.75" customHeight="1" spans="1:250">
      <c r="A3895" s="89"/>
      <c r="C3895" s="87"/>
      <c r="F3895" s="88"/>
      <c r="IL3895" s="50"/>
      <c r="IM3895" s="50"/>
      <c r="IN3895" s="50"/>
      <c r="IO3895" s="50"/>
      <c r="IP3895" s="50"/>
    </row>
    <row r="3896" s="83" customFormat="1" ht="15.75" customHeight="1" spans="1:250">
      <c r="A3896" s="89"/>
      <c r="C3896" s="87"/>
      <c r="F3896" s="88"/>
      <c r="IL3896" s="50"/>
      <c r="IM3896" s="50"/>
      <c r="IN3896" s="50"/>
      <c r="IO3896" s="50"/>
      <c r="IP3896" s="50"/>
    </row>
    <row r="3897" s="83" customFormat="1" ht="15.75" customHeight="1" spans="1:250">
      <c r="A3897" s="89"/>
      <c r="C3897" s="87"/>
      <c r="F3897" s="88"/>
      <c r="IL3897" s="50"/>
      <c r="IM3897" s="50"/>
      <c r="IN3897" s="50"/>
      <c r="IO3897" s="50"/>
      <c r="IP3897" s="50"/>
    </row>
    <row r="3898" s="83" customFormat="1" ht="15.75" customHeight="1" spans="1:250">
      <c r="A3898" s="89"/>
      <c r="C3898" s="87"/>
      <c r="F3898" s="88"/>
      <c r="IL3898" s="50"/>
      <c r="IM3898" s="50"/>
      <c r="IN3898" s="50"/>
      <c r="IO3898" s="50"/>
      <c r="IP3898" s="50"/>
    </row>
    <row r="3899" s="83" customFormat="1" ht="15.75" customHeight="1" spans="1:250">
      <c r="A3899" s="89"/>
      <c r="C3899" s="87"/>
      <c r="F3899" s="88"/>
      <c r="IL3899" s="50"/>
      <c r="IM3899" s="50"/>
      <c r="IN3899" s="50"/>
      <c r="IO3899" s="50"/>
      <c r="IP3899" s="50"/>
    </row>
    <row r="3900" s="83" customFormat="1" ht="15.75" customHeight="1" spans="1:250">
      <c r="A3900" s="89"/>
      <c r="C3900" s="87"/>
      <c r="F3900" s="88"/>
      <c r="IL3900" s="50"/>
      <c r="IM3900" s="50"/>
      <c r="IN3900" s="50"/>
      <c r="IO3900" s="50"/>
      <c r="IP3900" s="50"/>
    </row>
    <row r="3901" s="83" customFormat="1" ht="15.75" customHeight="1" spans="1:250">
      <c r="A3901" s="89"/>
      <c r="C3901" s="87"/>
      <c r="F3901" s="88"/>
      <c r="IL3901" s="50"/>
      <c r="IM3901" s="50"/>
      <c r="IN3901" s="50"/>
      <c r="IO3901" s="50"/>
      <c r="IP3901" s="50"/>
    </row>
    <row r="3902" s="83" customFormat="1" ht="15.75" customHeight="1" spans="1:250">
      <c r="A3902" s="89"/>
      <c r="C3902" s="87"/>
      <c r="F3902" s="88"/>
      <c r="IL3902" s="50"/>
      <c r="IM3902" s="50"/>
      <c r="IN3902" s="50"/>
      <c r="IO3902" s="50"/>
      <c r="IP3902" s="50"/>
    </row>
    <row r="3903" s="83" customFormat="1" ht="15.75" customHeight="1" spans="1:250">
      <c r="A3903" s="89"/>
      <c r="C3903" s="87"/>
      <c r="F3903" s="88"/>
      <c r="IL3903" s="50"/>
      <c r="IM3903" s="50"/>
      <c r="IN3903" s="50"/>
      <c r="IO3903" s="50"/>
      <c r="IP3903" s="50"/>
    </row>
    <row r="3904" s="83" customFormat="1" ht="15.75" customHeight="1" spans="1:250">
      <c r="A3904" s="89"/>
      <c r="C3904" s="87"/>
      <c r="F3904" s="88"/>
      <c r="IL3904" s="50"/>
      <c r="IM3904" s="50"/>
      <c r="IN3904" s="50"/>
      <c r="IO3904" s="50"/>
      <c r="IP3904" s="50"/>
    </row>
    <row r="3905" s="83" customFormat="1" ht="15.75" customHeight="1" spans="1:250">
      <c r="A3905" s="89"/>
      <c r="C3905" s="87"/>
      <c r="F3905" s="88"/>
      <c r="IL3905" s="50"/>
      <c r="IM3905" s="50"/>
      <c r="IN3905" s="50"/>
      <c r="IO3905" s="50"/>
      <c r="IP3905" s="50"/>
    </row>
    <row r="3906" s="83" customFormat="1" ht="15.75" customHeight="1" spans="1:250">
      <c r="A3906" s="89"/>
      <c r="C3906" s="87"/>
      <c r="F3906" s="88"/>
      <c r="IL3906" s="50"/>
      <c r="IM3906" s="50"/>
      <c r="IN3906" s="50"/>
      <c r="IO3906" s="50"/>
      <c r="IP3906" s="50"/>
    </row>
    <row r="3907" s="83" customFormat="1" ht="15.75" customHeight="1" spans="1:250">
      <c r="A3907" s="89"/>
      <c r="C3907" s="87"/>
      <c r="F3907" s="88"/>
      <c r="IL3907" s="50"/>
      <c r="IM3907" s="50"/>
      <c r="IN3907" s="50"/>
      <c r="IO3907" s="50"/>
      <c r="IP3907" s="50"/>
    </row>
    <row r="3908" s="83" customFormat="1" ht="15.75" customHeight="1" spans="1:250">
      <c r="A3908" s="89"/>
      <c r="C3908" s="87"/>
      <c r="F3908" s="88"/>
      <c r="IL3908" s="50"/>
      <c r="IM3908" s="50"/>
      <c r="IN3908" s="50"/>
      <c r="IO3908" s="50"/>
      <c r="IP3908" s="50"/>
    </row>
    <row r="3909" s="83" customFormat="1" ht="15.75" customHeight="1" spans="1:250">
      <c r="A3909" s="89"/>
      <c r="C3909" s="87"/>
      <c r="F3909" s="88"/>
      <c r="IL3909" s="50"/>
      <c r="IM3909" s="50"/>
      <c r="IN3909" s="50"/>
      <c r="IO3909" s="50"/>
      <c r="IP3909" s="50"/>
    </row>
    <row r="3910" s="83" customFormat="1" ht="15.75" customHeight="1" spans="1:250">
      <c r="A3910" s="89"/>
      <c r="C3910" s="87"/>
      <c r="F3910" s="88"/>
      <c r="IL3910" s="50"/>
      <c r="IM3910" s="50"/>
      <c r="IN3910" s="50"/>
      <c r="IO3910" s="50"/>
      <c r="IP3910" s="50"/>
    </row>
    <row r="3911" s="83" customFormat="1" ht="15.75" customHeight="1" spans="1:250">
      <c r="A3911" s="89"/>
      <c r="C3911" s="87"/>
      <c r="F3911" s="88"/>
      <c r="IL3911" s="50"/>
      <c r="IM3911" s="50"/>
      <c r="IN3911" s="50"/>
      <c r="IO3911" s="50"/>
      <c r="IP3911" s="50"/>
    </row>
    <row r="3912" s="83" customFormat="1" ht="15.75" customHeight="1" spans="1:250">
      <c r="A3912" s="89"/>
      <c r="C3912" s="87"/>
      <c r="F3912" s="88"/>
      <c r="IL3912" s="50"/>
      <c r="IM3912" s="50"/>
      <c r="IN3912" s="50"/>
      <c r="IO3912" s="50"/>
      <c r="IP3912" s="50"/>
    </row>
    <row r="3913" s="83" customFormat="1" ht="15.75" customHeight="1" spans="1:250">
      <c r="A3913" s="89"/>
      <c r="C3913" s="87"/>
      <c r="F3913" s="88"/>
      <c r="IL3913" s="50"/>
      <c r="IM3913" s="50"/>
      <c r="IN3913" s="50"/>
      <c r="IO3913" s="50"/>
      <c r="IP3913" s="50"/>
    </row>
    <row r="3914" s="83" customFormat="1" ht="15.75" customHeight="1" spans="1:250">
      <c r="A3914" s="89"/>
      <c r="C3914" s="87"/>
      <c r="F3914" s="88"/>
      <c r="IL3914" s="50"/>
      <c r="IM3914" s="50"/>
      <c r="IN3914" s="50"/>
      <c r="IO3914" s="50"/>
      <c r="IP3914" s="50"/>
    </row>
    <row r="3915" s="83" customFormat="1" ht="15.75" customHeight="1" spans="1:250">
      <c r="A3915" s="89"/>
      <c r="C3915" s="87"/>
      <c r="F3915" s="88"/>
      <c r="IL3915" s="50"/>
      <c r="IM3915" s="50"/>
      <c r="IN3915" s="50"/>
      <c r="IO3915" s="50"/>
      <c r="IP3915" s="50"/>
    </row>
    <row r="3916" s="83" customFormat="1" ht="15.75" customHeight="1" spans="1:250">
      <c r="A3916" s="89"/>
      <c r="C3916" s="87"/>
      <c r="F3916" s="88"/>
      <c r="IL3916" s="50"/>
      <c r="IM3916" s="50"/>
      <c r="IN3916" s="50"/>
      <c r="IO3916" s="50"/>
      <c r="IP3916" s="50"/>
    </row>
    <row r="3917" s="83" customFormat="1" ht="15.75" customHeight="1" spans="1:250">
      <c r="A3917" s="89"/>
      <c r="C3917" s="87"/>
      <c r="F3917" s="88"/>
      <c r="IL3917" s="50"/>
      <c r="IM3917" s="50"/>
      <c r="IN3917" s="50"/>
      <c r="IO3917" s="50"/>
      <c r="IP3917" s="50"/>
    </row>
    <row r="3918" s="83" customFormat="1" ht="15.75" customHeight="1" spans="1:250">
      <c r="A3918" s="89"/>
      <c r="C3918" s="87"/>
      <c r="F3918" s="88"/>
      <c r="IL3918" s="50"/>
      <c r="IM3918" s="50"/>
      <c r="IN3918" s="50"/>
      <c r="IO3918" s="50"/>
      <c r="IP3918" s="50"/>
    </row>
    <row r="3919" s="83" customFormat="1" ht="15.75" customHeight="1" spans="1:250">
      <c r="A3919" s="89"/>
      <c r="C3919" s="87"/>
      <c r="F3919" s="88"/>
      <c r="IL3919" s="50"/>
      <c r="IM3919" s="50"/>
      <c r="IN3919" s="50"/>
      <c r="IO3919" s="50"/>
      <c r="IP3919" s="50"/>
    </row>
    <row r="3920" s="83" customFormat="1" ht="15.75" customHeight="1" spans="1:250">
      <c r="A3920" s="89"/>
      <c r="C3920" s="87"/>
      <c r="F3920" s="88"/>
      <c r="IL3920" s="50"/>
      <c r="IM3920" s="50"/>
      <c r="IN3920" s="50"/>
      <c r="IO3920" s="50"/>
      <c r="IP3920" s="50"/>
    </row>
    <row r="3921" s="83" customFormat="1" ht="15.75" customHeight="1" spans="1:250">
      <c r="A3921" s="89"/>
      <c r="C3921" s="87"/>
      <c r="F3921" s="88"/>
      <c r="IL3921" s="50"/>
      <c r="IM3921" s="50"/>
      <c r="IN3921" s="50"/>
      <c r="IO3921" s="50"/>
      <c r="IP3921" s="50"/>
    </row>
    <row r="3922" s="83" customFormat="1" ht="15.75" customHeight="1" spans="1:250">
      <c r="A3922" s="89"/>
      <c r="C3922" s="87"/>
      <c r="F3922" s="88"/>
      <c r="IL3922" s="50"/>
      <c r="IM3922" s="50"/>
      <c r="IN3922" s="50"/>
      <c r="IO3922" s="50"/>
      <c r="IP3922" s="50"/>
    </row>
    <row r="3923" s="83" customFormat="1" ht="15.75" customHeight="1" spans="1:250">
      <c r="A3923" s="89"/>
      <c r="C3923" s="87"/>
      <c r="F3923" s="88"/>
      <c r="IL3923" s="50"/>
      <c r="IM3923" s="50"/>
      <c r="IN3923" s="50"/>
      <c r="IO3923" s="50"/>
      <c r="IP3923" s="50"/>
    </row>
    <row r="3924" s="83" customFormat="1" ht="15.75" customHeight="1" spans="1:250">
      <c r="A3924" s="89"/>
      <c r="C3924" s="87"/>
      <c r="F3924" s="88"/>
      <c r="IL3924" s="50"/>
      <c r="IM3924" s="50"/>
      <c r="IN3924" s="50"/>
      <c r="IO3924" s="50"/>
      <c r="IP3924" s="50"/>
    </row>
    <row r="3925" s="83" customFormat="1" ht="15.75" customHeight="1" spans="1:250">
      <c r="A3925" s="89"/>
      <c r="C3925" s="87"/>
      <c r="F3925" s="88"/>
      <c r="IL3925" s="50"/>
      <c r="IM3925" s="50"/>
      <c r="IN3925" s="50"/>
      <c r="IO3925" s="50"/>
      <c r="IP3925" s="50"/>
    </row>
    <row r="3926" s="83" customFormat="1" ht="15.75" customHeight="1" spans="1:250">
      <c r="A3926" s="89"/>
      <c r="C3926" s="87"/>
      <c r="F3926" s="88"/>
      <c r="IL3926" s="50"/>
      <c r="IM3926" s="50"/>
      <c r="IN3926" s="50"/>
      <c r="IO3926" s="50"/>
      <c r="IP3926" s="50"/>
    </row>
    <row r="3927" s="83" customFormat="1" ht="15.75" customHeight="1" spans="1:250">
      <c r="A3927" s="89"/>
      <c r="C3927" s="87"/>
      <c r="F3927" s="88"/>
      <c r="IL3927" s="50"/>
      <c r="IM3927" s="50"/>
      <c r="IN3927" s="50"/>
      <c r="IO3927" s="50"/>
      <c r="IP3927" s="50"/>
    </row>
    <row r="3928" s="83" customFormat="1" ht="15.75" customHeight="1" spans="1:250">
      <c r="A3928" s="89"/>
      <c r="C3928" s="87"/>
      <c r="F3928" s="88"/>
      <c r="IL3928" s="50"/>
      <c r="IM3928" s="50"/>
      <c r="IN3928" s="50"/>
      <c r="IO3928" s="50"/>
      <c r="IP3928" s="50"/>
    </row>
    <row r="3929" s="83" customFormat="1" ht="15.75" customHeight="1" spans="1:250">
      <c r="A3929" s="89"/>
      <c r="C3929" s="87"/>
      <c r="F3929" s="88"/>
      <c r="IL3929" s="50"/>
      <c r="IM3929" s="50"/>
      <c r="IN3929" s="50"/>
      <c r="IO3929" s="50"/>
      <c r="IP3929" s="50"/>
    </row>
    <row r="3930" s="83" customFormat="1" ht="15.75" customHeight="1" spans="1:250">
      <c r="A3930" s="89"/>
      <c r="C3930" s="87"/>
      <c r="F3930" s="88"/>
      <c r="IL3930" s="50"/>
      <c r="IM3930" s="50"/>
      <c r="IN3930" s="50"/>
      <c r="IO3930" s="50"/>
      <c r="IP3930" s="50"/>
    </row>
    <row r="3931" s="83" customFormat="1" ht="15.75" customHeight="1" spans="1:250">
      <c r="A3931" s="89"/>
      <c r="C3931" s="87"/>
      <c r="F3931" s="88"/>
      <c r="IL3931" s="50"/>
      <c r="IM3931" s="50"/>
      <c r="IN3931" s="50"/>
      <c r="IO3931" s="50"/>
      <c r="IP3931" s="50"/>
    </row>
    <row r="3932" s="83" customFormat="1" ht="15.75" customHeight="1" spans="1:250">
      <c r="A3932" s="89"/>
      <c r="C3932" s="87"/>
      <c r="F3932" s="88"/>
      <c r="IL3932" s="50"/>
      <c r="IM3932" s="50"/>
      <c r="IN3932" s="50"/>
      <c r="IO3932" s="50"/>
      <c r="IP3932" s="50"/>
    </row>
    <row r="3933" s="83" customFormat="1" ht="15.75" customHeight="1" spans="1:250">
      <c r="A3933" s="89"/>
      <c r="C3933" s="87"/>
      <c r="F3933" s="88"/>
      <c r="IL3933" s="50"/>
      <c r="IM3933" s="50"/>
      <c r="IN3933" s="50"/>
      <c r="IO3933" s="50"/>
      <c r="IP3933" s="50"/>
    </row>
    <row r="3934" s="83" customFormat="1" ht="15.75" customHeight="1" spans="1:250">
      <c r="A3934" s="89"/>
      <c r="C3934" s="87"/>
      <c r="F3934" s="88"/>
      <c r="IL3934" s="50"/>
      <c r="IM3934" s="50"/>
      <c r="IN3934" s="50"/>
      <c r="IO3934" s="50"/>
      <c r="IP3934" s="50"/>
    </row>
    <row r="3935" s="83" customFormat="1" ht="15.75" customHeight="1" spans="1:250">
      <c r="A3935" s="89"/>
      <c r="C3935" s="87"/>
      <c r="F3935" s="88"/>
      <c r="IL3935" s="50"/>
      <c r="IM3935" s="50"/>
      <c r="IN3935" s="50"/>
      <c r="IO3935" s="50"/>
      <c r="IP3935" s="50"/>
    </row>
    <row r="3936" s="83" customFormat="1" ht="15.75" customHeight="1" spans="1:250">
      <c r="A3936" s="89"/>
      <c r="C3936" s="87"/>
      <c r="F3936" s="88"/>
      <c r="IL3936" s="50"/>
      <c r="IM3936" s="50"/>
      <c r="IN3936" s="50"/>
      <c r="IO3936" s="50"/>
      <c r="IP3936" s="50"/>
    </row>
    <row r="3937" s="83" customFormat="1" ht="15.75" customHeight="1" spans="1:250">
      <c r="A3937" s="89"/>
      <c r="C3937" s="87"/>
      <c r="F3937" s="88"/>
      <c r="IL3937" s="50"/>
      <c r="IM3937" s="50"/>
      <c r="IN3937" s="50"/>
      <c r="IO3937" s="50"/>
      <c r="IP3937" s="50"/>
    </row>
    <row r="3938" s="83" customFormat="1" ht="15.75" customHeight="1" spans="1:250">
      <c r="A3938" s="89"/>
      <c r="C3938" s="87"/>
      <c r="F3938" s="88"/>
      <c r="IL3938" s="50"/>
      <c r="IM3938" s="50"/>
      <c r="IN3938" s="50"/>
      <c r="IO3938" s="50"/>
      <c r="IP3938" s="50"/>
    </row>
    <row r="3939" s="83" customFormat="1" ht="15.75" customHeight="1" spans="1:250">
      <c r="A3939" s="89"/>
      <c r="C3939" s="87"/>
      <c r="F3939" s="88"/>
      <c r="IL3939" s="50"/>
      <c r="IM3939" s="50"/>
      <c r="IN3939" s="50"/>
      <c r="IO3939" s="50"/>
      <c r="IP3939" s="50"/>
    </row>
    <row r="3940" s="83" customFormat="1" ht="15.75" customHeight="1" spans="1:250">
      <c r="A3940" s="89"/>
      <c r="C3940" s="87"/>
      <c r="F3940" s="88"/>
      <c r="IL3940" s="50"/>
      <c r="IM3940" s="50"/>
      <c r="IN3940" s="50"/>
      <c r="IO3940" s="50"/>
      <c r="IP3940" s="50"/>
    </row>
    <row r="3941" s="83" customFormat="1" ht="15.75" customHeight="1" spans="1:250">
      <c r="A3941" s="89"/>
      <c r="C3941" s="87"/>
      <c r="F3941" s="88"/>
      <c r="IL3941" s="50"/>
      <c r="IM3941" s="50"/>
      <c r="IN3941" s="50"/>
      <c r="IO3941" s="50"/>
      <c r="IP3941" s="50"/>
    </row>
    <row r="3942" s="83" customFormat="1" ht="15.75" customHeight="1" spans="1:250">
      <c r="A3942" s="89"/>
      <c r="C3942" s="87"/>
      <c r="F3942" s="88"/>
      <c r="IL3942" s="50"/>
      <c r="IM3942" s="50"/>
      <c r="IN3942" s="50"/>
      <c r="IO3942" s="50"/>
      <c r="IP3942" s="50"/>
    </row>
    <row r="3943" s="83" customFormat="1" ht="15.75" customHeight="1" spans="1:250">
      <c r="A3943" s="89"/>
      <c r="C3943" s="87"/>
      <c r="F3943" s="88"/>
      <c r="IL3943" s="50"/>
      <c r="IM3943" s="50"/>
      <c r="IN3943" s="50"/>
      <c r="IO3943" s="50"/>
      <c r="IP3943" s="50"/>
    </row>
    <row r="3944" s="83" customFormat="1" ht="15.75" customHeight="1" spans="1:250">
      <c r="A3944" s="89"/>
      <c r="C3944" s="87"/>
      <c r="F3944" s="88"/>
      <c r="IL3944" s="50"/>
      <c r="IM3944" s="50"/>
      <c r="IN3944" s="50"/>
      <c r="IO3944" s="50"/>
      <c r="IP3944" s="50"/>
    </row>
    <row r="3945" s="83" customFormat="1" ht="15.75" customHeight="1" spans="1:250">
      <c r="A3945" s="89"/>
      <c r="C3945" s="87"/>
      <c r="F3945" s="88"/>
      <c r="IL3945" s="50"/>
      <c r="IM3945" s="50"/>
      <c r="IN3945" s="50"/>
      <c r="IO3945" s="50"/>
      <c r="IP3945" s="50"/>
    </row>
    <row r="3946" s="83" customFormat="1" ht="15.75" customHeight="1" spans="1:250">
      <c r="A3946" s="89"/>
      <c r="C3946" s="87"/>
      <c r="F3946" s="88"/>
      <c r="IL3946" s="50"/>
      <c r="IM3946" s="50"/>
      <c r="IN3946" s="50"/>
      <c r="IO3946" s="50"/>
      <c r="IP3946" s="50"/>
    </row>
    <row r="3947" s="83" customFormat="1" ht="15.75" customHeight="1" spans="1:250">
      <c r="A3947" s="89"/>
      <c r="C3947" s="87"/>
      <c r="F3947" s="88"/>
      <c r="IL3947" s="50"/>
      <c r="IM3947" s="50"/>
      <c r="IN3947" s="50"/>
      <c r="IO3947" s="50"/>
      <c r="IP3947" s="50"/>
    </row>
    <row r="3948" s="83" customFormat="1" ht="15.75" customHeight="1" spans="1:250">
      <c r="A3948" s="89"/>
      <c r="C3948" s="87"/>
      <c r="F3948" s="88"/>
      <c r="IL3948" s="50"/>
      <c r="IM3948" s="50"/>
      <c r="IN3948" s="50"/>
      <c r="IO3948" s="50"/>
      <c r="IP3948" s="50"/>
    </row>
    <row r="3949" s="83" customFormat="1" ht="15.75" customHeight="1" spans="1:250">
      <c r="A3949" s="89"/>
      <c r="C3949" s="87"/>
      <c r="F3949" s="88"/>
      <c r="IL3949" s="50"/>
      <c r="IM3949" s="50"/>
      <c r="IN3949" s="50"/>
      <c r="IO3949" s="50"/>
      <c r="IP3949" s="50"/>
    </row>
    <row r="3950" s="83" customFormat="1" ht="15.75" customHeight="1" spans="1:250">
      <c r="A3950" s="89"/>
      <c r="C3950" s="87"/>
      <c r="F3950" s="88"/>
      <c r="IL3950" s="50"/>
      <c r="IM3950" s="50"/>
      <c r="IN3950" s="50"/>
      <c r="IO3950" s="50"/>
      <c r="IP3950" s="50"/>
    </row>
    <row r="3951" s="83" customFormat="1" ht="15.75" customHeight="1" spans="1:250">
      <c r="A3951" s="89"/>
      <c r="C3951" s="87"/>
      <c r="F3951" s="88"/>
      <c r="IL3951" s="50"/>
      <c r="IM3951" s="50"/>
      <c r="IN3951" s="50"/>
      <c r="IO3951" s="50"/>
      <c r="IP3951" s="50"/>
    </row>
    <row r="3952" s="83" customFormat="1" ht="15.75" customHeight="1" spans="1:250">
      <c r="A3952" s="89"/>
      <c r="C3952" s="87"/>
      <c r="F3952" s="88"/>
      <c r="IL3952" s="50"/>
      <c r="IM3952" s="50"/>
      <c r="IN3952" s="50"/>
      <c r="IO3952" s="50"/>
      <c r="IP3952" s="50"/>
    </row>
    <row r="3953" s="83" customFormat="1" ht="15.75" customHeight="1" spans="1:250">
      <c r="A3953" s="89"/>
      <c r="C3953" s="87"/>
      <c r="F3953" s="88"/>
      <c r="IL3953" s="50"/>
      <c r="IM3953" s="50"/>
      <c r="IN3953" s="50"/>
      <c r="IO3953" s="50"/>
      <c r="IP3953" s="50"/>
    </row>
    <row r="3954" s="83" customFormat="1" ht="15.75" customHeight="1" spans="1:250">
      <c r="A3954" s="89"/>
      <c r="C3954" s="87"/>
      <c r="F3954" s="88"/>
      <c r="IL3954" s="50"/>
      <c r="IM3954" s="50"/>
      <c r="IN3954" s="50"/>
      <c r="IO3954" s="50"/>
      <c r="IP3954" s="50"/>
    </row>
    <row r="3955" s="83" customFormat="1" ht="15.75" customHeight="1" spans="1:250">
      <c r="A3955" s="89"/>
      <c r="C3955" s="87"/>
      <c r="F3955" s="88"/>
      <c r="IL3955" s="50"/>
      <c r="IM3955" s="50"/>
      <c r="IN3955" s="50"/>
      <c r="IO3955" s="50"/>
      <c r="IP3955" s="50"/>
    </row>
    <row r="3956" s="83" customFormat="1" ht="15.75" customHeight="1" spans="1:250">
      <c r="A3956" s="89"/>
      <c r="C3956" s="87"/>
      <c r="F3956" s="88"/>
      <c r="IL3956" s="50"/>
      <c r="IM3956" s="50"/>
      <c r="IN3956" s="50"/>
      <c r="IO3956" s="50"/>
      <c r="IP3956" s="50"/>
    </row>
    <row r="3957" s="83" customFormat="1" ht="15.75" customHeight="1" spans="1:250">
      <c r="A3957" s="89"/>
      <c r="C3957" s="87"/>
      <c r="F3957" s="88"/>
      <c r="IL3957" s="50"/>
      <c r="IM3957" s="50"/>
      <c r="IN3957" s="50"/>
      <c r="IO3957" s="50"/>
      <c r="IP3957" s="50"/>
    </row>
    <row r="3958" s="83" customFormat="1" ht="15.75" customHeight="1" spans="1:250">
      <c r="A3958" s="89"/>
      <c r="C3958" s="87"/>
      <c r="F3958" s="88"/>
      <c r="IL3958" s="50"/>
      <c r="IM3958" s="50"/>
      <c r="IN3958" s="50"/>
      <c r="IO3958" s="50"/>
      <c r="IP3958" s="50"/>
    </row>
    <row r="3959" s="83" customFormat="1" ht="15.75" customHeight="1" spans="1:250">
      <c r="A3959" s="89"/>
      <c r="C3959" s="87"/>
      <c r="F3959" s="88"/>
      <c r="IL3959" s="50"/>
      <c r="IM3959" s="50"/>
      <c r="IN3959" s="50"/>
      <c r="IO3959" s="50"/>
      <c r="IP3959" s="50"/>
    </row>
    <row r="3960" s="83" customFormat="1" ht="15.75" customHeight="1" spans="1:250">
      <c r="A3960" s="89"/>
      <c r="C3960" s="87"/>
      <c r="F3960" s="88"/>
      <c r="IL3960" s="50"/>
      <c r="IM3960" s="50"/>
      <c r="IN3960" s="50"/>
      <c r="IO3960" s="50"/>
      <c r="IP3960" s="50"/>
    </row>
    <row r="3961" s="83" customFormat="1" ht="15.75" customHeight="1" spans="1:250">
      <c r="A3961" s="89"/>
      <c r="C3961" s="87"/>
      <c r="F3961" s="88"/>
      <c r="IL3961" s="50"/>
      <c r="IM3961" s="50"/>
      <c r="IN3961" s="50"/>
      <c r="IO3961" s="50"/>
      <c r="IP3961" s="50"/>
    </row>
    <row r="3962" s="83" customFormat="1" ht="15.75" customHeight="1" spans="1:250">
      <c r="A3962" s="89"/>
      <c r="C3962" s="87"/>
      <c r="F3962" s="88"/>
      <c r="IL3962" s="50"/>
      <c r="IM3962" s="50"/>
      <c r="IN3962" s="50"/>
      <c r="IO3962" s="50"/>
      <c r="IP3962" s="50"/>
    </row>
    <row r="3963" s="83" customFormat="1" ht="15.75" customHeight="1" spans="1:250">
      <c r="A3963" s="89"/>
      <c r="C3963" s="87"/>
      <c r="F3963" s="88"/>
      <c r="IL3963" s="50"/>
      <c r="IM3963" s="50"/>
      <c r="IN3963" s="50"/>
      <c r="IO3963" s="50"/>
      <c r="IP3963" s="50"/>
    </row>
    <row r="3964" s="83" customFormat="1" ht="15.75" customHeight="1" spans="1:250">
      <c r="A3964" s="89"/>
      <c r="C3964" s="87"/>
      <c r="F3964" s="88"/>
      <c r="IL3964" s="50"/>
      <c r="IM3964" s="50"/>
      <c r="IN3964" s="50"/>
      <c r="IO3964" s="50"/>
      <c r="IP3964" s="50"/>
    </row>
    <row r="3965" s="83" customFormat="1" ht="15.75" customHeight="1" spans="1:250">
      <c r="A3965" s="89"/>
      <c r="C3965" s="87"/>
      <c r="F3965" s="88"/>
      <c r="IL3965" s="50"/>
      <c r="IM3965" s="50"/>
      <c r="IN3965" s="50"/>
      <c r="IO3965" s="50"/>
      <c r="IP3965" s="50"/>
    </row>
    <row r="3966" s="83" customFormat="1" ht="15.75" customHeight="1" spans="1:250">
      <c r="A3966" s="89"/>
      <c r="C3966" s="87"/>
      <c r="F3966" s="88"/>
      <c r="IL3966" s="50"/>
      <c r="IM3966" s="50"/>
      <c r="IN3966" s="50"/>
      <c r="IO3966" s="50"/>
      <c r="IP3966" s="50"/>
    </row>
    <row r="3967" s="83" customFormat="1" ht="15.75" customHeight="1" spans="1:250">
      <c r="A3967" s="89"/>
      <c r="C3967" s="87"/>
      <c r="F3967" s="88"/>
      <c r="IL3967" s="50"/>
      <c r="IM3967" s="50"/>
      <c r="IN3967" s="50"/>
      <c r="IO3967" s="50"/>
      <c r="IP3967" s="50"/>
    </row>
    <row r="3968" s="83" customFormat="1" ht="15.75" customHeight="1" spans="1:250">
      <c r="A3968" s="89"/>
      <c r="C3968" s="87"/>
      <c r="F3968" s="88"/>
      <c r="IL3968" s="50"/>
      <c r="IM3968" s="50"/>
      <c r="IN3968" s="50"/>
      <c r="IO3968" s="50"/>
      <c r="IP3968" s="50"/>
    </row>
    <row r="3969" s="83" customFormat="1" ht="15.75" customHeight="1" spans="1:250">
      <c r="A3969" s="89"/>
      <c r="C3969" s="87"/>
      <c r="F3969" s="88"/>
      <c r="IL3969" s="50"/>
      <c r="IM3969" s="50"/>
      <c r="IN3969" s="50"/>
      <c r="IO3969" s="50"/>
      <c r="IP3969" s="50"/>
    </row>
    <row r="3970" s="83" customFormat="1" ht="15.75" customHeight="1" spans="1:250">
      <c r="A3970" s="89"/>
      <c r="C3970" s="87"/>
      <c r="F3970" s="88"/>
      <c r="IL3970" s="50"/>
      <c r="IM3970" s="50"/>
      <c r="IN3970" s="50"/>
      <c r="IO3970" s="50"/>
      <c r="IP3970" s="50"/>
    </row>
    <row r="3971" s="83" customFormat="1" ht="15.75" customHeight="1" spans="1:250">
      <c r="A3971" s="89"/>
      <c r="C3971" s="87"/>
      <c r="F3971" s="88"/>
      <c r="IL3971" s="50"/>
      <c r="IM3971" s="50"/>
      <c r="IN3971" s="50"/>
      <c r="IO3971" s="50"/>
      <c r="IP3971" s="50"/>
    </row>
    <row r="3972" s="83" customFormat="1" ht="15.75" customHeight="1" spans="1:250">
      <c r="A3972" s="89"/>
      <c r="C3972" s="87"/>
      <c r="F3972" s="88"/>
      <c r="IL3972" s="50"/>
      <c r="IM3972" s="50"/>
      <c r="IN3972" s="50"/>
      <c r="IO3972" s="50"/>
      <c r="IP3972" s="50"/>
    </row>
    <row r="3973" s="83" customFormat="1" ht="15.75" customHeight="1" spans="1:250">
      <c r="A3973" s="89"/>
      <c r="C3973" s="87"/>
      <c r="F3973" s="88"/>
      <c r="IL3973" s="50"/>
      <c r="IM3973" s="50"/>
      <c r="IN3973" s="50"/>
      <c r="IO3973" s="50"/>
      <c r="IP3973" s="50"/>
    </row>
    <row r="3974" s="83" customFormat="1" ht="15.75" customHeight="1" spans="1:250">
      <c r="A3974" s="89"/>
      <c r="C3974" s="87"/>
      <c r="F3974" s="88"/>
      <c r="IL3974" s="50"/>
      <c r="IM3974" s="50"/>
      <c r="IN3974" s="50"/>
      <c r="IO3974" s="50"/>
      <c r="IP3974" s="50"/>
    </row>
    <row r="3975" s="83" customFormat="1" ht="15.75" customHeight="1" spans="1:250">
      <c r="A3975" s="89"/>
      <c r="C3975" s="87"/>
      <c r="F3975" s="88"/>
      <c r="IL3975" s="50"/>
      <c r="IM3975" s="50"/>
      <c r="IN3975" s="50"/>
      <c r="IO3975" s="50"/>
      <c r="IP3975" s="50"/>
    </row>
    <row r="3976" s="83" customFormat="1" ht="15.75" customHeight="1" spans="1:250">
      <c r="A3976" s="89"/>
      <c r="C3976" s="87"/>
      <c r="F3976" s="88"/>
      <c r="IL3976" s="50"/>
      <c r="IM3976" s="50"/>
      <c r="IN3976" s="50"/>
      <c r="IO3976" s="50"/>
      <c r="IP3976" s="50"/>
    </row>
    <row r="3977" s="83" customFormat="1" ht="15.75" customHeight="1" spans="1:250">
      <c r="A3977" s="89"/>
      <c r="C3977" s="87"/>
      <c r="F3977" s="88"/>
      <c r="IL3977" s="50"/>
      <c r="IM3977" s="50"/>
      <c r="IN3977" s="50"/>
      <c r="IO3977" s="50"/>
      <c r="IP3977" s="50"/>
    </row>
    <row r="3978" s="83" customFormat="1" ht="15.75" customHeight="1" spans="1:250">
      <c r="A3978" s="89"/>
      <c r="C3978" s="87"/>
      <c r="F3978" s="88"/>
      <c r="IL3978" s="50"/>
      <c r="IM3978" s="50"/>
      <c r="IN3978" s="50"/>
      <c r="IO3978" s="50"/>
      <c r="IP3978" s="50"/>
    </row>
    <row r="3979" s="83" customFormat="1" ht="15.75" customHeight="1" spans="1:250">
      <c r="A3979" s="89"/>
      <c r="C3979" s="87"/>
      <c r="F3979" s="88"/>
      <c r="IL3979" s="50"/>
      <c r="IM3979" s="50"/>
      <c r="IN3979" s="50"/>
      <c r="IO3979" s="50"/>
      <c r="IP3979" s="50"/>
    </row>
    <row r="3980" s="83" customFormat="1" ht="15.75" customHeight="1" spans="1:250">
      <c r="A3980" s="89"/>
      <c r="C3980" s="87"/>
      <c r="F3980" s="88"/>
      <c r="IL3980" s="50"/>
      <c r="IM3980" s="50"/>
      <c r="IN3980" s="50"/>
      <c r="IO3980" s="50"/>
      <c r="IP3980" s="50"/>
    </row>
    <row r="3981" s="83" customFormat="1" ht="15.75" customHeight="1" spans="1:250">
      <c r="A3981" s="89"/>
      <c r="C3981" s="87"/>
      <c r="F3981" s="88"/>
      <c r="IL3981" s="50"/>
      <c r="IM3981" s="50"/>
      <c r="IN3981" s="50"/>
      <c r="IO3981" s="50"/>
      <c r="IP3981" s="50"/>
    </row>
    <row r="3982" s="83" customFormat="1" ht="15.75" customHeight="1" spans="1:250">
      <c r="A3982" s="89"/>
      <c r="C3982" s="87"/>
      <c r="F3982" s="88"/>
      <c r="IL3982" s="50"/>
      <c r="IM3982" s="50"/>
      <c r="IN3982" s="50"/>
      <c r="IO3982" s="50"/>
      <c r="IP3982" s="50"/>
    </row>
    <row r="3983" s="83" customFormat="1" ht="15.75" customHeight="1" spans="1:250">
      <c r="A3983" s="89"/>
      <c r="C3983" s="87"/>
      <c r="F3983" s="88"/>
      <c r="IL3983" s="50"/>
      <c r="IM3983" s="50"/>
      <c r="IN3983" s="50"/>
      <c r="IO3983" s="50"/>
      <c r="IP3983" s="50"/>
    </row>
    <row r="3984" s="83" customFormat="1" ht="15.75" customHeight="1" spans="1:250">
      <c r="A3984" s="89"/>
      <c r="C3984" s="87"/>
      <c r="F3984" s="88"/>
      <c r="IL3984" s="50"/>
      <c r="IM3984" s="50"/>
      <c r="IN3984" s="50"/>
      <c r="IO3984" s="50"/>
      <c r="IP3984" s="50"/>
    </row>
    <row r="3985" s="83" customFormat="1" ht="15.75" customHeight="1" spans="1:250">
      <c r="A3985" s="89"/>
      <c r="C3985" s="87"/>
      <c r="F3985" s="88"/>
      <c r="IL3985" s="50"/>
      <c r="IM3985" s="50"/>
      <c r="IN3985" s="50"/>
      <c r="IO3985" s="50"/>
      <c r="IP3985" s="50"/>
    </row>
    <row r="3986" s="83" customFormat="1" ht="15.75" customHeight="1" spans="1:250">
      <c r="A3986" s="89"/>
      <c r="C3986" s="87"/>
      <c r="F3986" s="88"/>
      <c r="IL3986" s="50"/>
      <c r="IM3986" s="50"/>
      <c r="IN3986" s="50"/>
      <c r="IO3986" s="50"/>
      <c r="IP3986" s="50"/>
    </row>
    <row r="3987" s="83" customFormat="1" ht="15.75" customHeight="1" spans="1:250">
      <c r="A3987" s="89"/>
      <c r="C3987" s="87"/>
      <c r="F3987" s="88"/>
      <c r="IL3987" s="50"/>
      <c r="IM3987" s="50"/>
      <c r="IN3987" s="50"/>
      <c r="IO3987" s="50"/>
      <c r="IP3987" s="50"/>
    </row>
    <row r="3988" s="83" customFormat="1" ht="15.75" customHeight="1" spans="1:250">
      <c r="A3988" s="89"/>
      <c r="C3988" s="87"/>
      <c r="F3988" s="88"/>
      <c r="IL3988" s="50"/>
      <c r="IM3988" s="50"/>
      <c r="IN3988" s="50"/>
      <c r="IO3988" s="50"/>
      <c r="IP3988" s="50"/>
    </row>
    <row r="3989" s="83" customFormat="1" ht="15.75" customHeight="1" spans="1:250">
      <c r="A3989" s="89"/>
      <c r="C3989" s="87"/>
      <c r="F3989" s="88"/>
      <c r="IL3989" s="50"/>
      <c r="IM3989" s="50"/>
      <c r="IN3989" s="50"/>
      <c r="IO3989" s="50"/>
      <c r="IP3989" s="50"/>
    </row>
    <row r="3990" s="83" customFormat="1" ht="15.75" customHeight="1" spans="1:250">
      <c r="A3990" s="89"/>
      <c r="C3990" s="87"/>
      <c r="F3990" s="88"/>
      <c r="IL3990" s="50"/>
      <c r="IM3990" s="50"/>
      <c r="IN3990" s="50"/>
      <c r="IO3990" s="50"/>
      <c r="IP3990" s="50"/>
    </row>
    <row r="3991" s="83" customFormat="1" ht="15.75" customHeight="1" spans="1:250">
      <c r="A3991" s="89"/>
      <c r="C3991" s="87"/>
      <c r="F3991" s="88"/>
      <c r="IL3991" s="50"/>
      <c r="IM3991" s="50"/>
      <c r="IN3991" s="50"/>
      <c r="IO3991" s="50"/>
      <c r="IP3991" s="50"/>
    </row>
    <row r="3992" s="83" customFormat="1" ht="15.75" customHeight="1" spans="1:250">
      <c r="A3992" s="89"/>
      <c r="C3992" s="87"/>
      <c r="F3992" s="88"/>
      <c r="IL3992" s="50"/>
      <c r="IM3992" s="50"/>
      <c r="IN3992" s="50"/>
      <c r="IO3992" s="50"/>
      <c r="IP3992" s="50"/>
    </row>
    <row r="3993" s="83" customFormat="1" ht="15.75" customHeight="1" spans="1:250">
      <c r="A3993" s="89"/>
      <c r="C3993" s="87"/>
      <c r="F3993" s="88"/>
      <c r="IL3993" s="50"/>
      <c r="IM3993" s="50"/>
      <c r="IN3993" s="50"/>
      <c r="IO3993" s="50"/>
      <c r="IP3993" s="50"/>
    </row>
    <row r="3994" s="83" customFormat="1" ht="15.75" customHeight="1" spans="1:250">
      <c r="A3994" s="89"/>
      <c r="C3994" s="87"/>
      <c r="F3994" s="88"/>
      <c r="IL3994" s="50"/>
      <c r="IM3994" s="50"/>
      <c r="IN3994" s="50"/>
      <c r="IO3994" s="50"/>
      <c r="IP3994" s="50"/>
    </row>
    <row r="3995" s="83" customFormat="1" ht="15.75" customHeight="1" spans="1:250">
      <c r="A3995" s="89"/>
      <c r="C3995" s="87"/>
      <c r="F3995" s="88"/>
      <c r="IL3995" s="50"/>
      <c r="IM3995" s="50"/>
      <c r="IN3995" s="50"/>
      <c r="IO3995" s="50"/>
      <c r="IP3995" s="50"/>
    </row>
    <row r="3996" s="83" customFormat="1" ht="15.75" customHeight="1" spans="1:250">
      <c r="A3996" s="89"/>
      <c r="C3996" s="87"/>
      <c r="F3996" s="88"/>
      <c r="IL3996" s="50"/>
      <c r="IM3996" s="50"/>
      <c r="IN3996" s="50"/>
      <c r="IO3996" s="50"/>
      <c r="IP3996" s="50"/>
    </row>
    <row r="3997" s="83" customFormat="1" ht="15.75" customHeight="1" spans="1:250">
      <c r="A3997" s="89"/>
      <c r="C3997" s="87"/>
      <c r="F3997" s="88"/>
      <c r="IL3997" s="50"/>
      <c r="IM3997" s="50"/>
      <c r="IN3997" s="50"/>
      <c r="IO3997" s="50"/>
      <c r="IP3997" s="50"/>
    </row>
    <row r="3998" s="83" customFormat="1" ht="15.75" customHeight="1" spans="1:250">
      <c r="A3998" s="89"/>
      <c r="C3998" s="87"/>
      <c r="F3998" s="88"/>
      <c r="IL3998" s="50"/>
      <c r="IM3998" s="50"/>
      <c r="IN3998" s="50"/>
      <c r="IO3998" s="50"/>
      <c r="IP3998" s="50"/>
    </row>
    <row r="3999" s="83" customFormat="1" ht="15.75" customHeight="1" spans="1:250">
      <c r="A3999" s="89"/>
      <c r="C3999" s="87"/>
      <c r="F3999" s="88"/>
      <c r="IL3999" s="50"/>
      <c r="IM3999" s="50"/>
      <c r="IN3999" s="50"/>
      <c r="IO3999" s="50"/>
      <c r="IP3999" s="50"/>
    </row>
    <row r="4000" s="83" customFormat="1" ht="15.75" customHeight="1" spans="1:250">
      <c r="A4000" s="89"/>
      <c r="C4000" s="87"/>
      <c r="F4000" s="88"/>
      <c r="IL4000" s="50"/>
      <c r="IM4000" s="50"/>
      <c r="IN4000" s="50"/>
      <c r="IO4000" s="50"/>
      <c r="IP4000" s="50"/>
    </row>
    <row r="4001" s="83" customFormat="1" ht="15.75" customHeight="1" spans="1:250">
      <c r="A4001" s="89"/>
      <c r="C4001" s="87"/>
      <c r="F4001" s="88"/>
      <c r="IL4001" s="50"/>
      <c r="IM4001" s="50"/>
      <c r="IN4001" s="50"/>
      <c r="IO4001" s="50"/>
      <c r="IP4001" s="50"/>
    </row>
    <row r="4002" s="83" customFormat="1" ht="15.75" customHeight="1" spans="1:250">
      <c r="A4002" s="89"/>
      <c r="C4002" s="87"/>
      <c r="F4002" s="88"/>
      <c r="IL4002" s="50"/>
      <c r="IM4002" s="50"/>
      <c r="IN4002" s="50"/>
      <c r="IO4002" s="50"/>
      <c r="IP4002" s="50"/>
    </row>
    <row r="4003" s="83" customFormat="1" ht="15.75" customHeight="1" spans="1:250">
      <c r="A4003" s="89"/>
      <c r="C4003" s="87"/>
      <c r="F4003" s="88"/>
      <c r="IL4003" s="50"/>
      <c r="IM4003" s="50"/>
      <c r="IN4003" s="50"/>
      <c r="IO4003" s="50"/>
      <c r="IP4003" s="50"/>
    </row>
    <row r="4004" s="83" customFormat="1" ht="15.75" customHeight="1" spans="1:250">
      <c r="A4004" s="89"/>
      <c r="C4004" s="87"/>
      <c r="F4004" s="88"/>
      <c r="IL4004" s="50"/>
      <c r="IM4004" s="50"/>
      <c r="IN4004" s="50"/>
      <c r="IO4004" s="50"/>
      <c r="IP4004" s="50"/>
    </row>
    <row r="4005" s="83" customFormat="1" ht="15.75" customHeight="1" spans="1:250">
      <c r="A4005" s="89"/>
      <c r="C4005" s="87"/>
      <c r="F4005" s="88"/>
      <c r="IL4005" s="50"/>
      <c r="IM4005" s="50"/>
      <c r="IN4005" s="50"/>
      <c r="IO4005" s="50"/>
      <c r="IP4005" s="50"/>
    </row>
    <row r="4006" s="83" customFormat="1" ht="15.75" customHeight="1" spans="1:250">
      <c r="A4006" s="89"/>
      <c r="C4006" s="87"/>
      <c r="F4006" s="88"/>
      <c r="IL4006" s="50"/>
      <c r="IM4006" s="50"/>
      <c r="IN4006" s="50"/>
      <c r="IO4006" s="50"/>
      <c r="IP4006" s="50"/>
    </row>
    <row r="4007" s="83" customFormat="1" ht="15.75" customHeight="1" spans="1:250">
      <c r="A4007" s="89"/>
      <c r="C4007" s="87"/>
      <c r="F4007" s="88"/>
      <c r="IL4007" s="50"/>
      <c r="IM4007" s="50"/>
      <c r="IN4007" s="50"/>
      <c r="IO4007" s="50"/>
      <c r="IP4007" s="50"/>
    </row>
    <row r="4008" s="83" customFormat="1" ht="15.75" customHeight="1" spans="1:250">
      <c r="A4008" s="89"/>
      <c r="C4008" s="87"/>
      <c r="F4008" s="88"/>
      <c r="IL4008" s="50"/>
      <c r="IM4008" s="50"/>
      <c r="IN4008" s="50"/>
      <c r="IO4008" s="50"/>
      <c r="IP4008" s="50"/>
    </row>
    <row r="4009" s="83" customFormat="1" ht="15.75" customHeight="1" spans="1:250">
      <c r="A4009" s="89"/>
      <c r="C4009" s="87"/>
      <c r="F4009" s="88"/>
      <c r="IL4009" s="50"/>
      <c r="IM4009" s="50"/>
      <c r="IN4009" s="50"/>
      <c r="IO4009" s="50"/>
      <c r="IP4009" s="50"/>
    </row>
    <row r="4010" s="83" customFormat="1" ht="15.75" customHeight="1" spans="1:250">
      <c r="A4010" s="89"/>
      <c r="C4010" s="87"/>
      <c r="F4010" s="88"/>
      <c r="IL4010" s="50"/>
      <c r="IM4010" s="50"/>
      <c r="IN4010" s="50"/>
      <c r="IO4010" s="50"/>
      <c r="IP4010" s="50"/>
    </row>
    <row r="4011" s="83" customFormat="1" ht="15.75" customHeight="1" spans="1:250">
      <c r="A4011" s="89"/>
      <c r="C4011" s="87"/>
      <c r="F4011" s="88"/>
      <c r="IL4011" s="50"/>
      <c r="IM4011" s="50"/>
      <c r="IN4011" s="50"/>
      <c r="IO4011" s="50"/>
      <c r="IP4011" s="50"/>
    </row>
    <row r="4012" s="83" customFormat="1" ht="15.75" customHeight="1" spans="1:250">
      <c r="A4012" s="89"/>
      <c r="C4012" s="87"/>
      <c r="F4012" s="88"/>
      <c r="IL4012" s="50"/>
      <c r="IM4012" s="50"/>
      <c r="IN4012" s="50"/>
      <c r="IO4012" s="50"/>
      <c r="IP4012" s="50"/>
    </row>
    <row r="4013" s="83" customFormat="1" ht="15.75" customHeight="1" spans="1:250">
      <c r="A4013" s="89"/>
      <c r="C4013" s="87"/>
      <c r="F4013" s="88"/>
      <c r="IL4013" s="50"/>
      <c r="IM4013" s="50"/>
      <c r="IN4013" s="50"/>
      <c r="IO4013" s="50"/>
      <c r="IP4013" s="50"/>
    </row>
    <row r="4014" s="83" customFormat="1" ht="15.75" customHeight="1" spans="1:250">
      <c r="A4014" s="89"/>
      <c r="C4014" s="87"/>
      <c r="F4014" s="88"/>
      <c r="IL4014" s="50"/>
      <c r="IM4014" s="50"/>
      <c r="IN4014" s="50"/>
      <c r="IO4014" s="50"/>
      <c r="IP4014" s="50"/>
    </row>
    <row r="4015" s="83" customFormat="1" ht="15.75" customHeight="1" spans="1:250">
      <c r="A4015" s="89"/>
      <c r="C4015" s="87"/>
      <c r="F4015" s="88"/>
      <c r="IL4015" s="50"/>
      <c r="IM4015" s="50"/>
      <c r="IN4015" s="50"/>
      <c r="IO4015" s="50"/>
      <c r="IP4015" s="50"/>
    </row>
    <row r="4016" s="83" customFormat="1" ht="15.75" customHeight="1" spans="1:250">
      <c r="A4016" s="89"/>
      <c r="C4016" s="87"/>
      <c r="F4016" s="88"/>
      <c r="IL4016" s="50"/>
      <c r="IM4016" s="50"/>
      <c r="IN4016" s="50"/>
      <c r="IO4016" s="50"/>
      <c r="IP4016" s="50"/>
    </row>
    <row r="4017" s="83" customFormat="1" ht="15.75" customHeight="1" spans="1:250">
      <c r="A4017" s="89"/>
      <c r="C4017" s="87"/>
      <c r="F4017" s="88"/>
      <c r="IL4017" s="50"/>
      <c r="IM4017" s="50"/>
      <c r="IN4017" s="50"/>
      <c r="IO4017" s="50"/>
      <c r="IP4017" s="50"/>
    </row>
    <row r="4018" s="83" customFormat="1" ht="15.75" customHeight="1" spans="1:250">
      <c r="A4018" s="89"/>
      <c r="C4018" s="87"/>
      <c r="F4018" s="88"/>
      <c r="IL4018" s="50"/>
      <c r="IM4018" s="50"/>
      <c r="IN4018" s="50"/>
      <c r="IO4018" s="50"/>
      <c r="IP4018" s="50"/>
    </row>
    <row r="4019" s="83" customFormat="1" ht="15.75" customHeight="1" spans="1:250">
      <c r="A4019" s="89"/>
      <c r="C4019" s="87"/>
      <c r="F4019" s="88"/>
      <c r="IL4019" s="50"/>
      <c r="IM4019" s="50"/>
      <c r="IN4019" s="50"/>
      <c r="IO4019" s="50"/>
      <c r="IP4019" s="50"/>
    </row>
    <row r="4020" s="83" customFormat="1" ht="15.75" customHeight="1" spans="1:250">
      <c r="A4020" s="89"/>
      <c r="C4020" s="87"/>
      <c r="F4020" s="88"/>
      <c r="IL4020" s="50"/>
      <c r="IM4020" s="50"/>
      <c r="IN4020" s="50"/>
      <c r="IO4020" s="50"/>
      <c r="IP4020" s="50"/>
    </row>
    <row r="4021" s="83" customFormat="1" ht="15.75" customHeight="1" spans="1:250">
      <c r="A4021" s="89"/>
      <c r="C4021" s="87"/>
      <c r="F4021" s="88"/>
      <c r="IL4021" s="50"/>
      <c r="IM4021" s="50"/>
      <c r="IN4021" s="50"/>
      <c r="IO4021" s="50"/>
      <c r="IP4021" s="50"/>
    </row>
    <row r="4022" s="83" customFormat="1" ht="15.75" customHeight="1" spans="1:250">
      <c r="A4022" s="89"/>
      <c r="C4022" s="87"/>
      <c r="F4022" s="88"/>
      <c r="IL4022" s="50"/>
      <c r="IM4022" s="50"/>
      <c r="IN4022" s="50"/>
      <c r="IO4022" s="50"/>
      <c r="IP4022" s="50"/>
    </row>
    <row r="4023" s="83" customFormat="1" ht="15.75" customHeight="1" spans="1:250">
      <c r="A4023" s="89"/>
      <c r="C4023" s="87"/>
      <c r="F4023" s="88"/>
      <c r="IL4023" s="50"/>
      <c r="IM4023" s="50"/>
      <c r="IN4023" s="50"/>
      <c r="IO4023" s="50"/>
      <c r="IP4023" s="50"/>
    </row>
    <row r="4024" s="83" customFormat="1" ht="15.75" customHeight="1" spans="1:250">
      <c r="A4024" s="89"/>
      <c r="C4024" s="87"/>
      <c r="F4024" s="88"/>
      <c r="IL4024" s="50"/>
      <c r="IM4024" s="50"/>
      <c r="IN4024" s="50"/>
      <c r="IO4024" s="50"/>
      <c r="IP4024" s="50"/>
    </row>
    <row r="4025" s="83" customFormat="1" ht="15.75" customHeight="1" spans="1:250">
      <c r="A4025" s="89"/>
      <c r="C4025" s="87"/>
      <c r="F4025" s="88"/>
      <c r="IL4025" s="50"/>
      <c r="IM4025" s="50"/>
      <c r="IN4025" s="50"/>
      <c r="IO4025" s="50"/>
      <c r="IP4025" s="50"/>
    </row>
    <row r="4026" s="83" customFormat="1" ht="15.75" customHeight="1" spans="1:250">
      <c r="A4026" s="89"/>
      <c r="C4026" s="87"/>
      <c r="F4026" s="88"/>
      <c r="IL4026" s="50"/>
      <c r="IM4026" s="50"/>
      <c r="IN4026" s="50"/>
      <c r="IO4026" s="50"/>
      <c r="IP4026" s="50"/>
    </row>
    <row r="4027" s="83" customFormat="1" ht="15.75" customHeight="1" spans="1:250">
      <c r="A4027" s="89"/>
      <c r="C4027" s="87"/>
      <c r="F4027" s="88"/>
      <c r="IL4027" s="50"/>
      <c r="IM4027" s="50"/>
      <c r="IN4027" s="50"/>
      <c r="IO4027" s="50"/>
      <c r="IP4027" s="50"/>
    </row>
    <row r="4028" s="83" customFormat="1" ht="15.75" customHeight="1" spans="1:250">
      <c r="A4028" s="89"/>
      <c r="C4028" s="87"/>
      <c r="F4028" s="88"/>
      <c r="IL4028" s="50"/>
      <c r="IM4028" s="50"/>
      <c r="IN4028" s="50"/>
      <c r="IO4028" s="50"/>
      <c r="IP4028" s="50"/>
    </row>
    <row r="4029" s="83" customFormat="1" ht="15.75" customHeight="1" spans="1:250">
      <c r="A4029" s="89"/>
      <c r="C4029" s="87"/>
      <c r="F4029" s="88"/>
      <c r="IL4029" s="50"/>
      <c r="IM4029" s="50"/>
      <c r="IN4029" s="50"/>
      <c r="IO4029" s="50"/>
      <c r="IP4029" s="50"/>
    </row>
    <row r="4030" s="83" customFormat="1" ht="15.75" customHeight="1" spans="1:250">
      <c r="A4030" s="89"/>
      <c r="C4030" s="87"/>
      <c r="F4030" s="88"/>
      <c r="IL4030" s="50"/>
      <c r="IM4030" s="50"/>
      <c r="IN4030" s="50"/>
      <c r="IO4030" s="50"/>
      <c r="IP4030" s="50"/>
    </row>
    <row r="4031" s="83" customFormat="1" ht="15.75" customHeight="1" spans="1:250">
      <c r="A4031" s="89"/>
      <c r="C4031" s="87"/>
      <c r="F4031" s="88"/>
      <c r="IL4031" s="50"/>
      <c r="IM4031" s="50"/>
      <c r="IN4031" s="50"/>
      <c r="IO4031" s="50"/>
      <c r="IP4031" s="50"/>
    </row>
    <row r="4032" s="83" customFormat="1" ht="15.75" customHeight="1" spans="1:250">
      <c r="A4032" s="89"/>
      <c r="C4032" s="87"/>
      <c r="F4032" s="88"/>
      <c r="IL4032" s="50"/>
      <c r="IM4032" s="50"/>
      <c r="IN4032" s="50"/>
      <c r="IO4032" s="50"/>
      <c r="IP4032" s="50"/>
    </row>
    <row r="4033" s="83" customFormat="1" ht="15.75" customHeight="1" spans="1:250">
      <c r="A4033" s="89"/>
      <c r="C4033" s="87"/>
      <c r="F4033" s="88"/>
      <c r="IL4033" s="50"/>
      <c r="IM4033" s="50"/>
      <c r="IN4033" s="50"/>
      <c r="IO4033" s="50"/>
      <c r="IP4033" s="50"/>
    </row>
    <row r="4034" s="83" customFormat="1" ht="15.75" customHeight="1" spans="1:250">
      <c r="A4034" s="89"/>
      <c r="C4034" s="87"/>
      <c r="F4034" s="88"/>
      <c r="IL4034" s="50"/>
      <c r="IM4034" s="50"/>
      <c r="IN4034" s="50"/>
      <c r="IO4034" s="50"/>
      <c r="IP4034" s="50"/>
    </row>
    <row r="4035" s="83" customFormat="1" ht="15.75" customHeight="1" spans="1:250">
      <c r="A4035" s="89"/>
      <c r="C4035" s="87"/>
      <c r="F4035" s="88"/>
      <c r="IL4035" s="50"/>
      <c r="IM4035" s="50"/>
      <c r="IN4035" s="50"/>
      <c r="IO4035" s="50"/>
      <c r="IP4035" s="50"/>
    </row>
    <row r="4036" s="83" customFormat="1" ht="15.75" customHeight="1" spans="1:250">
      <c r="A4036" s="89"/>
      <c r="C4036" s="87"/>
      <c r="F4036" s="88"/>
      <c r="IL4036" s="50"/>
      <c r="IM4036" s="50"/>
      <c r="IN4036" s="50"/>
      <c r="IO4036" s="50"/>
      <c r="IP4036" s="50"/>
    </row>
    <row r="4037" s="83" customFormat="1" ht="15.75" customHeight="1" spans="1:250">
      <c r="A4037" s="89"/>
      <c r="C4037" s="87"/>
      <c r="F4037" s="88"/>
      <c r="IL4037" s="50"/>
      <c r="IM4037" s="50"/>
      <c r="IN4037" s="50"/>
      <c r="IO4037" s="50"/>
      <c r="IP4037" s="50"/>
    </row>
    <row r="4038" s="83" customFormat="1" ht="15.75" customHeight="1" spans="1:250">
      <c r="A4038" s="89"/>
      <c r="C4038" s="87"/>
      <c r="F4038" s="88"/>
      <c r="IL4038" s="50"/>
      <c r="IM4038" s="50"/>
      <c r="IN4038" s="50"/>
      <c r="IO4038" s="50"/>
      <c r="IP4038" s="50"/>
    </row>
    <row r="4039" s="83" customFormat="1" ht="15.75" customHeight="1" spans="1:250">
      <c r="A4039" s="89"/>
      <c r="C4039" s="87"/>
      <c r="F4039" s="88"/>
      <c r="IL4039" s="50"/>
      <c r="IM4039" s="50"/>
      <c r="IN4039" s="50"/>
      <c r="IO4039" s="50"/>
      <c r="IP4039" s="50"/>
    </row>
    <row r="4040" s="83" customFormat="1" ht="15.75" customHeight="1" spans="1:250">
      <c r="A4040" s="89"/>
      <c r="C4040" s="87"/>
      <c r="F4040" s="88"/>
      <c r="IL4040" s="50"/>
      <c r="IM4040" s="50"/>
      <c r="IN4040" s="50"/>
      <c r="IO4040" s="50"/>
      <c r="IP4040" s="50"/>
    </row>
    <row r="4041" s="83" customFormat="1" ht="15.75" customHeight="1" spans="1:250">
      <c r="A4041" s="89"/>
      <c r="C4041" s="87"/>
      <c r="F4041" s="88"/>
      <c r="IL4041" s="50"/>
      <c r="IM4041" s="50"/>
      <c r="IN4041" s="50"/>
      <c r="IO4041" s="50"/>
      <c r="IP4041" s="50"/>
    </row>
    <row r="4042" s="83" customFormat="1" ht="15.75" customHeight="1" spans="1:250">
      <c r="A4042" s="89"/>
      <c r="C4042" s="87"/>
      <c r="F4042" s="88"/>
      <c r="IL4042" s="50"/>
      <c r="IM4042" s="50"/>
      <c r="IN4042" s="50"/>
      <c r="IO4042" s="50"/>
      <c r="IP4042" s="50"/>
    </row>
    <row r="4043" s="83" customFormat="1" ht="15.75" customHeight="1" spans="1:250">
      <c r="A4043" s="89"/>
      <c r="C4043" s="87"/>
      <c r="F4043" s="88"/>
      <c r="IL4043" s="50"/>
      <c r="IM4043" s="50"/>
      <c r="IN4043" s="50"/>
      <c r="IO4043" s="50"/>
      <c r="IP4043" s="50"/>
    </row>
    <row r="4044" s="83" customFormat="1" ht="15.75" customHeight="1" spans="1:250">
      <c r="A4044" s="89"/>
      <c r="C4044" s="87"/>
      <c r="F4044" s="88"/>
      <c r="IL4044" s="50"/>
      <c r="IM4044" s="50"/>
      <c r="IN4044" s="50"/>
      <c r="IO4044" s="50"/>
      <c r="IP4044" s="50"/>
    </row>
    <row r="4045" s="83" customFormat="1" ht="15.75" customHeight="1" spans="1:250">
      <c r="A4045" s="89"/>
      <c r="C4045" s="87"/>
      <c r="F4045" s="88"/>
      <c r="IL4045" s="50"/>
      <c r="IM4045" s="50"/>
      <c r="IN4045" s="50"/>
      <c r="IO4045" s="50"/>
      <c r="IP4045" s="50"/>
    </row>
    <row r="4046" s="83" customFormat="1" ht="15.75" customHeight="1" spans="1:250">
      <c r="A4046" s="89"/>
      <c r="C4046" s="87"/>
      <c r="F4046" s="88"/>
      <c r="IL4046" s="50"/>
      <c r="IM4046" s="50"/>
      <c r="IN4046" s="50"/>
      <c r="IO4046" s="50"/>
      <c r="IP4046" s="50"/>
    </row>
    <row r="4047" s="83" customFormat="1" ht="15.75" customHeight="1" spans="1:250">
      <c r="A4047" s="89"/>
      <c r="C4047" s="87"/>
      <c r="F4047" s="88"/>
      <c r="IL4047" s="50"/>
      <c r="IM4047" s="50"/>
      <c r="IN4047" s="50"/>
      <c r="IO4047" s="50"/>
      <c r="IP4047" s="50"/>
    </row>
    <row r="4048" s="83" customFormat="1" ht="15.75" customHeight="1" spans="1:250">
      <c r="A4048" s="89"/>
      <c r="C4048" s="87"/>
      <c r="F4048" s="88"/>
      <c r="IL4048" s="50"/>
      <c r="IM4048" s="50"/>
      <c r="IN4048" s="50"/>
      <c r="IO4048" s="50"/>
      <c r="IP4048" s="50"/>
    </row>
    <row r="4049" s="83" customFormat="1" ht="15.75" customHeight="1" spans="1:250">
      <c r="A4049" s="89"/>
      <c r="C4049" s="87"/>
      <c r="F4049" s="88"/>
      <c r="IL4049" s="50"/>
      <c r="IM4049" s="50"/>
      <c r="IN4049" s="50"/>
      <c r="IO4049" s="50"/>
      <c r="IP4049" s="50"/>
    </row>
    <row r="4050" s="83" customFormat="1" ht="15.75" customHeight="1" spans="1:250">
      <c r="A4050" s="89"/>
      <c r="C4050" s="87"/>
      <c r="F4050" s="88"/>
      <c r="IL4050" s="50"/>
      <c r="IM4050" s="50"/>
      <c r="IN4050" s="50"/>
      <c r="IO4050" s="50"/>
      <c r="IP4050" s="50"/>
    </row>
    <row r="4051" s="83" customFormat="1" ht="15.75" customHeight="1" spans="1:250">
      <c r="A4051" s="89"/>
      <c r="C4051" s="87"/>
      <c r="F4051" s="88"/>
      <c r="IL4051" s="50"/>
      <c r="IM4051" s="50"/>
      <c r="IN4051" s="50"/>
      <c r="IO4051" s="50"/>
      <c r="IP4051" s="50"/>
    </row>
    <row r="4052" s="83" customFormat="1" ht="15.75" customHeight="1" spans="1:250">
      <c r="A4052" s="89"/>
      <c r="C4052" s="87"/>
      <c r="F4052" s="88"/>
      <c r="IL4052" s="50"/>
      <c r="IM4052" s="50"/>
      <c r="IN4052" s="50"/>
      <c r="IO4052" s="50"/>
      <c r="IP4052" s="50"/>
    </row>
    <row r="4053" s="83" customFormat="1" ht="15.75" customHeight="1" spans="1:250">
      <c r="A4053" s="89"/>
      <c r="C4053" s="87"/>
      <c r="F4053" s="88"/>
      <c r="IL4053" s="50"/>
      <c r="IM4053" s="50"/>
      <c r="IN4053" s="50"/>
      <c r="IO4053" s="50"/>
      <c r="IP4053" s="50"/>
    </row>
    <row r="4054" s="83" customFormat="1" ht="15.75" customHeight="1" spans="1:250">
      <c r="A4054" s="89"/>
      <c r="C4054" s="87"/>
      <c r="F4054" s="88"/>
      <c r="IL4054" s="50"/>
      <c r="IM4054" s="50"/>
      <c r="IN4054" s="50"/>
      <c r="IO4054" s="50"/>
      <c r="IP4054" s="50"/>
    </row>
    <row r="4055" s="83" customFormat="1" ht="15.75" customHeight="1" spans="1:250">
      <c r="A4055" s="89"/>
      <c r="C4055" s="87"/>
      <c r="F4055" s="88"/>
      <c r="IL4055" s="50"/>
      <c r="IM4055" s="50"/>
      <c r="IN4055" s="50"/>
      <c r="IO4055" s="50"/>
      <c r="IP4055" s="50"/>
    </row>
    <row r="4056" s="83" customFormat="1" ht="15.75" customHeight="1" spans="1:250">
      <c r="A4056" s="89"/>
      <c r="C4056" s="87"/>
      <c r="F4056" s="88"/>
      <c r="IL4056" s="50"/>
      <c r="IM4056" s="50"/>
      <c r="IN4056" s="50"/>
      <c r="IO4056" s="50"/>
      <c r="IP4056" s="50"/>
    </row>
    <row r="4057" s="83" customFormat="1" ht="15.75" customHeight="1" spans="1:250">
      <c r="A4057" s="89"/>
      <c r="C4057" s="87"/>
      <c r="F4057" s="88"/>
      <c r="IL4057" s="50"/>
      <c r="IM4057" s="50"/>
      <c r="IN4057" s="50"/>
      <c r="IO4057" s="50"/>
      <c r="IP4057" s="50"/>
    </row>
    <row r="4058" s="83" customFormat="1" ht="15.75" customHeight="1" spans="1:250">
      <c r="A4058" s="89"/>
      <c r="C4058" s="87"/>
      <c r="F4058" s="88"/>
      <c r="IL4058" s="50"/>
      <c r="IM4058" s="50"/>
      <c r="IN4058" s="50"/>
      <c r="IO4058" s="50"/>
      <c r="IP4058" s="50"/>
    </row>
    <row r="4059" s="83" customFormat="1" ht="15.75" customHeight="1" spans="1:250">
      <c r="A4059" s="89"/>
      <c r="C4059" s="87"/>
      <c r="F4059" s="88"/>
      <c r="IL4059" s="50"/>
      <c r="IM4059" s="50"/>
      <c r="IN4059" s="50"/>
      <c r="IO4059" s="50"/>
      <c r="IP4059" s="50"/>
    </row>
    <row r="4060" s="83" customFormat="1" ht="15.75" customHeight="1" spans="1:250">
      <c r="A4060" s="89"/>
      <c r="C4060" s="87"/>
      <c r="F4060" s="88"/>
      <c r="IL4060" s="50"/>
      <c r="IM4060" s="50"/>
      <c r="IN4060" s="50"/>
      <c r="IO4060" s="50"/>
      <c r="IP4060" s="50"/>
    </row>
    <row r="4061" s="83" customFormat="1" ht="15.75" customHeight="1" spans="1:250">
      <c r="A4061" s="89"/>
      <c r="C4061" s="87"/>
      <c r="F4061" s="88"/>
      <c r="IL4061" s="50"/>
      <c r="IM4061" s="50"/>
      <c r="IN4061" s="50"/>
      <c r="IO4061" s="50"/>
      <c r="IP4061" s="50"/>
    </row>
    <row r="4062" s="83" customFormat="1" ht="15.75" customHeight="1" spans="1:250">
      <c r="A4062" s="89"/>
      <c r="C4062" s="87"/>
      <c r="F4062" s="88"/>
      <c r="IL4062" s="50"/>
      <c r="IM4062" s="50"/>
      <c r="IN4062" s="50"/>
      <c r="IO4062" s="50"/>
      <c r="IP4062" s="50"/>
    </row>
    <row r="4063" s="83" customFormat="1" ht="15.75" customHeight="1" spans="1:250">
      <c r="A4063" s="89"/>
      <c r="C4063" s="87"/>
      <c r="F4063" s="88"/>
      <c r="IL4063" s="50"/>
      <c r="IM4063" s="50"/>
      <c r="IN4063" s="50"/>
      <c r="IO4063" s="50"/>
      <c r="IP4063" s="50"/>
    </row>
    <row r="4064" s="83" customFormat="1" ht="15.75" customHeight="1" spans="1:250">
      <c r="A4064" s="89"/>
      <c r="C4064" s="87"/>
      <c r="F4064" s="88"/>
      <c r="IL4064" s="50"/>
      <c r="IM4064" s="50"/>
      <c r="IN4064" s="50"/>
      <c r="IO4064" s="50"/>
      <c r="IP4064" s="50"/>
    </row>
    <row r="4065" s="83" customFormat="1" ht="15.75" customHeight="1" spans="1:250">
      <c r="A4065" s="89"/>
      <c r="C4065" s="87"/>
      <c r="F4065" s="88"/>
      <c r="IL4065" s="50"/>
      <c r="IM4065" s="50"/>
      <c r="IN4065" s="50"/>
      <c r="IO4065" s="50"/>
      <c r="IP4065" s="50"/>
    </row>
    <row r="4066" s="83" customFormat="1" ht="15.75" customHeight="1" spans="1:250">
      <c r="A4066" s="89"/>
      <c r="C4066" s="87"/>
      <c r="F4066" s="88"/>
      <c r="IL4066" s="50"/>
      <c r="IM4066" s="50"/>
      <c r="IN4066" s="50"/>
      <c r="IO4066" s="50"/>
      <c r="IP4066" s="50"/>
    </row>
    <row r="4067" s="83" customFormat="1" ht="15.75" customHeight="1" spans="1:250">
      <c r="A4067" s="89"/>
      <c r="C4067" s="87"/>
      <c r="F4067" s="88"/>
      <c r="IL4067" s="50"/>
      <c r="IM4067" s="50"/>
      <c r="IN4067" s="50"/>
      <c r="IO4067" s="50"/>
      <c r="IP4067" s="50"/>
    </row>
    <row r="4068" s="83" customFormat="1" ht="15.75" customHeight="1" spans="1:250">
      <c r="A4068" s="89"/>
      <c r="C4068" s="87"/>
      <c r="F4068" s="88"/>
      <c r="IL4068" s="50"/>
      <c r="IM4068" s="50"/>
      <c r="IN4068" s="50"/>
      <c r="IO4068" s="50"/>
      <c r="IP4068" s="50"/>
    </row>
    <row r="4069" s="83" customFormat="1" ht="15.75" customHeight="1" spans="1:250">
      <c r="A4069" s="89"/>
      <c r="C4069" s="87"/>
      <c r="F4069" s="88"/>
      <c r="IL4069" s="50"/>
      <c r="IM4069" s="50"/>
      <c r="IN4069" s="50"/>
      <c r="IO4069" s="50"/>
      <c r="IP4069" s="50"/>
    </row>
    <row r="4070" s="83" customFormat="1" ht="15.75" customHeight="1" spans="1:250">
      <c r="A4070" s="89"/>
      <c r="C4070" s="87"/>
      <c r="F4070" s="88"/>
      <c r="IL4070" s="50"/>
      <c r="IM4070" s="50"/>
      <c r="IN4070" s="50"/>
      <c r="IO4070" s="50"/>
      <c r="IP4070" s="50"/>
    </row>
    <row r="4071" s="83" customFormat="1" ht="15.75" customHeight="1" spans="1:250">
      <c r="A4071" s="89"/>
      <c r="C4071" s="87"/>
      <c r="F4071" s="88"/>
      <c r="IL4071" s="50"/>
      <c r="IM4071" s="50"/>
      <c r="IN4071" s="50"/>
      <c r="IO4071" s="50"/>
      <c r="IP4071" s="50"/>
    </row>
    <row r="4072" s="83" customFormat="1" ht="15.75" customHeight="1" spans="1:250">
      <c r="A4072" s="89"/>
      <c r="C4072" s="87"/>
      <c r="F4072" s="88"/>
      <c r="IL4072" s="50"/>
      <c r="IM4072" s="50"/>
      <c r="IN4072" s="50"/>
      <c r="IO4072" s="50"/>
      <c r="IP4072" s="50"/>
    </row>
    <row r="4073" s="83" customFormat="1" ht="15.75" customHeight="1" spans="1:250">
      <c r="A4073" s="89"/>
      <c r="C4073" s="87"/>
      <c r="F4073" s="88"/>
      <c r="IL4073" s="50"/>
      <c r="IM4073" s="50"/>
      <c r="IN4073" s="50"/>
      <c r="IO4073" s="50"/>
      <c r="IP4073" s="50"/>
    </row>
    <row r="4074" s="83" customFormat="1" ht="15.75" customHeight="1" spans="1:250">
      <c r="A4074" s="89"/>
      <c r="C4074" s="87"/>
      <c r="F4074" s="88"/>
      <c r="IL4074" s="50"/>
      <c r="IM4074" s="50"/>
      <c r="IN4074" s="50"/>
      <c r="IO4074" s="50"/>
      <c r="IP4074" s="50"/>
    </row>
    <row r="4075" s="83" customFormat="1" ht="15.75" customHeight="1" spans="1:250">
      <c r="A4075" s="89"/>
      <c r="C4075" s="87"/>
      <c r="F4075" s="88"/>
      <c r="IL4075" s="50"/>
      <c r="IM4075" s="50"/>
      <c r="IN4075" s="50"/>
      <c r="IO4075" s="50"/>
      <c r="IP4075" s="50"/>
    </row>
    <row r="4076" s="83" customFormat="1" ht="15.75" customHeight="1" spans="1:250">
      <c r="A4076" s="89"/>
      <c r="C4076" s="87"/>
      <c r="F4076" s="88"/>
      <c r="IL4076" s="50"/>
      <c r="IM4076" s="50"/>
      <c r="IN4076" s="50"/>
      <c r="IO4076" s="50"/>
      <c r="IP4076" s="50"/>
    </row>
    <row r="4077" s="83" customFormat="1" ht="15.75" customHeight="1" spans="1:250">
      <c r="A4077" s="89"/>
      <c r="C4077" s="87"/>
      <c r="F4077" s="88"/>
      <c r="IL4077" s="50"/>
      <c r="IM4077" s="50"/>
      <c r="IN4077" s="50"/>
      <c r="IO4077" s="50"/>
      <c r="IP4077" s="50"/>
    </row>
    <row r="4078" s="83" customFormat="1" ht="15.75" customHeight="1" spans="1:250">
      <c r="A4078" s="89"/>
      <c r="C4078" s="87"/>
      <c r="F4078" s="88"/>
      <c r="IL4078" s="50"/>
      <c r="IM4078" s="50"/>
      <c r="IN4078" s="50"/>
      <c r="IO4078" s="50"/>
      <c r="IP4078" s="50"/>
    </row>
    <row r="4079" s="83" customFormat="1" ht="15.75" customHeight="1" spans="1:250">
      <c r="A4079" s="89"/>
      <c r="C4079" s="87"/>
      <c r="F4079" s="88"/>
      <c r="IL4079" s="50"/>
      <c r="IM4079" s="50"/>
      <c r="IN4079" s="50"/>
      <c r="IO4079" s="50"/>
      <c r="IP4079" s="50"/>
    </row>
    <row r="4080" s="83" customFormat="1" ht="15.75" customHeight="1" spans="1:250">
      <c r="A4080" s="89"/>
      <c r="C4080" s="87"/>
      <c r="F4080" s="88"/>
      <c r="IL4080" s="50"/>
      <c r="IM4080" s="50"/>
      <c r="IN4080" s="50"/>
      <c r="IO4080" s="50"/>
      <c r="IP4080" s="50"/>
    </row>
    <row r="4081" s="83" customFormat="1" ht="15.75" customHeight="1" spans="1:250">
      <c r="A4081" s="89"/>
      <c r="C4081" s="87"/>
      <c r="F4081" s="88"/>
      <c r="IL4081" s="50"/>
      <c r="IM4081" s="50"/>
      <c r="IN4081" s="50"/>
      <c r="IO4081" s="50"/>
      <c r="IP4081" s="50"/>
    </row>
    <row r="4082" s="83" customFormat="1" ht="15.75" customHeight="1" spans="1:250">
      <c r="A4082" s="89"/>
      <c r="C4082" s="87"/>
      <c r="F4082" s="88"/>
      <c r="IL4082" s="50"/>
      <c r="IM4082" s="50"/>
      <c r="IN4082" s="50"/>
      <c r="IO4082" s="50"/>
      <c r="IP4082" s="50"/>
    </row>
    <row r="4083" s="83" customFormat="1" ht="15.75" customHeight="1" spans="1:250">
      <c r="A4083" s="89"/>
      <c r="C4083" s="87"/>
      <c r="F4083" s="88"/>
      <c r="IL4083" s="50"/>
      <c r="IM4083" s="50"/>
      <c r="IN4083" s="50"/>
      <c r="IO4083" s="50"/>
      <c r="IP4083" s="50"/>
    </row>
    <row r="4084" s="83" customFormat="1" ht="15.75" customHeight="1" spans="1:250">
      <c r="A4084" s="89"/>
      <c r="C4084" s="87"/>
      <c r="F4084" s="88"/>
      <c r="IL4084" s="50"/>
      <c r="IM4084" s="50"/>
      <c r="IN4084" s="50"/>
      <c r="IO4084" s="50"/>
      <c r="IP4084" s="50"/>
    </row>
    <row r="4085" s="83" customFormat="1" ht="15.75" customHeight="1" spans="1:250">
      <c r="A4085" s="89"/>
      <c r="C4085" s="87"/>
      <c r="F4085" s="88"/>
      <c r="IL4085" s="50"/>
      <c r="IM4085" s="50"/>
      <c r="IN4085" s="50"/>
      <c r="IO4085" s="50"/>
      <c r="IP4085" s="50"/>
    </row>
    <row r="4086" s="83" customFormat="1" ht="15.75" customHeight="1" spans="1:250">
      <c r="A4086" s="89"/>
      <c r="C4086" s="87"/>
      <c r="F4086" s="88"/>
      <c r="IL4086" s="50"/>
      <c r="IM4086" s="50"/>
      <c r="IN4086" s="50"/>
      <c r="IO4086" s="50"/>
      <c r="IP4086" s="50"/>
    </row>
    <row r="4087" s="83" customFormat="1" ht="15.75" customHeight="1" spans="1:250">
      <c r="A4087" s="89"/>
      <c r="C4087" s="87"/>
      <c r="F4087" s="88"/>
      <c r="IL4087" s="50"/>
      <c r="IM4087" s="50"/>
      <c r="IN4087" s="50"/>
      <c r="IO4087" s="50"/>
      <c r="IP4087" s="50"/>
    </row>
    <row r="4088" s="83" customFormat="1" ht="15.75" customHeight="1" spans="1:250">
      <c r="A4088" s="89"/>
      <c r="C4088" s="87"/>
      <c r="F4088" s="88"/>
      <c r="IL4088" s="50"/>
      <c r="IM4088" s="50"/>
      <c r="IN4088" s="50"/>
      <c r="IO4088" s="50"/>
      <c r="IP4088" s="50"/>
    </row>
    <row r="4089" s="83" customFormat="1" ht="15.75" customHeight="1" spans="1:250">
      <c r="A4089" s="89"/>
      <c r="C4089" s="87"/>
      <c r="F4089" s="88"/>
      <c r="IL4089" s="50"/>
      <c r="IM4089" s="50"/>
      <c r="IN4089" s="50"/>
      <c r="IO4089" s="50"/>
      <c r="IP4089" s="50"/>
    </row>
    <row r="4090" s="83" customFormat="1" ht="15.75" customHeight="1" spans="1:250">
      <c r="A4090" s="89"/>
      <c r="C4090" s="87"/>
      <c r="F4090" s="88"/>
      <c r="IL4090" s="50"/>
      <c r="IM4090" s="50"/>
      <c r="IN4090" s="50"/>
      <c r="IO4090" s="50"/>
      <c r="IP4090" s="50"/>
    </row>
    <row r="4091" s="83" customFormat="1" ht="15.75" customHeight="1" spans="1:250">
      <c r="A4091" s="89"/>
      <c r="C4091" s="87"/>
      <c r="F4091" s="88"/>
      <c r="IL4091" s="50"/>
      <c r="IM4091" s="50"/>
      <c r="IN4091" s="50"/>
      <c r="IO4091" s="50"/>
      <c r="IP4091" s="50"/>
    </row>
    <row r="4092" s="83" customFormat="1" ht="15.75" customHeight="1" spans="1:250">
      <c r="A4092" s="89"/>
      <c r="C4092" s="87"/>
      <c r="F4092" s="88"/>
      <c r="IL4092" s="50"/>
      <c r="IM4092" s="50"/>
      <c r="IN4092" s="50"/>
      <c r="IO4092" s="50"/>
      <c r="IP4092" s="50"/>
    </row>
    <row r="4093" s="83" customFormat="1" ht="15.75" customHeight="1" spans="1:250">
      <c r="A4093" s="89"/>
      <c r="C4093" s="87"/>
      <c r="F4093" s="88"/>
      <c r="IL4093" s="50"/>
      <c r="IM4093" s="50"/>
      <c r="IN4093" s="50"/>
      <c r="IO4093" s="50"/>
      <c r="IP4093" s="50"/>
    </row>
    <row r="4094" s="83" customFormat="1" ht="15.75" customHeight="1" spans="1:250">
      <c r="A4094" s="89"/>
      <c r="C4094" s="87"/>
      <c r="F4094" s="88"/>
      <c r="IL4094" s="50"/>
      <c r="IM4094" s="50"/>
      <c r="IN4094" s="50"/>
      <c r="IO4094" s="50"/>
      <c r="IP4094" s="50"/>
    </row>
    <row r="4095" s="83" customFormat="1" ht="15.75" customHeight="1" spans="1:250">
      <c r="A4095" s="89"/>
      <c r="C4095" s="87"/>
      <c r="F4095" s="88"/>
      <c r="IL4095" s="50"/>
      <c r="IM4095" s="50"/>
      <c r="IN4095" s="50"/>
      <c r="IO4095" s="50"/>
      <c r="IP4095" s="50"/>
    </row>
    <row r="4096" s="83" customFormat="1" ht="15.75" customHeight="1" spans="1:250">
      <c r="A4096" s="89"/>
      <c r="C4096" s="87"/>
      <c r="F4096" s="88"/>
      <c r="IL4096" s="50"/>
      <c r="IM4096" s="50"/>
      <c r="IN4096" s="50"/>
      <c r="IO4096" s="50"/>
      <c r="IP4096" s="50"/>
    </row>
    <row r="4097" s="83" customFormat="1" ht="15.75" customHeight="1" spans="1:250">
      <c r="A4097" s="89"/>
      <c r="C4097" s="87"/>
      <c r="F4097" s="88"/>
      <c r="IL4097" s="50"/>
      <c r="IM4097" s="50"/>
      <c r="IN4097" s="50"/>
      <c r="IO4097" s="50"/>
      <c r="IP4097" s="50"/>
    </row>
    <row r="4098" s="83" customFormat="1" ht="15.75" customHeight="1" spans="1:250">
      <c r="A4098" s="89"/>
      <c r="C4098" s="87"/>
      <c r="F4098" s="88"/>
      <c r="IL4098" s="50"/>
      <c r="IM4098" s="50"/>
      <c r="IN4098" s="50"/>
      <c r="IO4098" s="50"/>
      <c r="IP4098" s="50"/>
    </row>
    <row r="4099" s="83" customFormat="1" ht="15.75" customHeight="1" spans="1:250">
      <c r="A4099" s="89"/>
      <c r="C4099" s="87"/>
      <c r="F4099" s="88"/>
      <c r="IL4099" s="50"/>
      <c r="IM4099" s="50"/>
      <c r="IN4099" s="50"/>
      <c r="IO4099" s="50"/>
      <c r="IP4099" s="50"/>
    </row>
    <row r="4100" s="83" customFormat="1" ht="15.75" customHeight="1" spans="1:250">
      <c r="A4100" s="89"/>
      <c r="C4100" s="87"/>
      <c r="F4100" s="88"/>
      <c r="IL4100" s="50"/>
      <c r="IM4100" s="50"/>
      <c r="IN4100" s="50"/>
      <c r="IO4100" s="50"/>
      <c r="IP4100" s="50"/>
    </row>
    <row r="4101" s="83" customFormat="1" ht="15.75" customHeight="1" spans="1:250">
      <c r="A4101" s="89"/>
      <c r="C4101" s="87"/>
      <c r="F4101" s="88"/>
      <c r="IL4101" s="50"/>
      <c r="IM4101" s="50"/>
      <c r="IN4101" s="50"/>
      <c r="IO4101" s="50"/>
      <c r="IP4101" s="50"/>
    </row>
    <row r="4102" s="83" customFormat="1" ht="15.75" customHeight="1" spans="1:250">
      <c r="A4102" s="89"/>
      <c r="C4102" s="87"/>
      <c r="F4102" s="88"/>
      <c r="IL4102" s="50"/>
      <c r="IM4102" s="50"/>
      <c r="IN4102" s="50"/>
      <c r="IO4102" s="50"/>
      <c r="IP4102" s="50"/>
    </row>
    <row r="4103" s="83" customFormat="1" ht="15.75" customHeight="1" spans="1:250">
      <c r="A4103" s="89"/>
      <c r="C4103" s="87"/>
      <c r="F4103" s="88"/>
      <c r="IL4103" s="50"/>
      <c r="IM4103" s="50"/>
      <c r="IN4103" s="50"/>
      <c r="IO4103" s="50"/>
      <c r="IP4103" s="50"/>
    </row>
    <row r="4104" s="83" customFormat="1" ht="15.75" customHeight="1" spans="1:250">
      <c r="A4104" s="89"/>
      <c r="C4104" s="87"/>
      <c r="F4104" s="88"/>
      <c r="IL4104" s="50"/>
      <c r="IM4104" s="50"/>
      <c r="IN4104" s="50"/>
      <c r="IO4104" s="50"/>
      <c r="IP4104" s="50"/>
    </row>
    <row r="4105" s="83" customFormat="1" ht="15.75" customHeight="1" spans="1:250">
      <c r="A4105" s="89"/>
      <c r="C4105" s="87"/>
      <c r="F4105" s="88"/>
      <c r="IL4105" s="50"/>
      <c r="IM4105" s="50"/>
      <c r="IN4105" s="50"/>
      <c r="IO4105" s="50"/>
      <c r="IP4105" s="50"/>
    </row>
    <row r="4106" s="83" customFormat="1" ht="15.75" customHeight="1" spans="1:250">
      <c r="A4106" s="89"/>
      <c r="C4106" s="87"/>
      <c r="F4106" s="88"/>
      <c r="IL4106" s="50"/>
      <c r="IM4106" s="50"/>
      <c r="IN4106" s="50"/>
      <c r="IO4106" s="50"/>
      <c r="IP4106" s="50"/>
    </row>
    <row r="4107" s="83" customFormat="1" ht="15.75" customHeight="1" spans="1:250">
      <c r="A4107" s="89"/>
      <c r="C4107" s="87"/>
      <c r="F4107" s="88"/>
      <c r="IL4107" s="50"/>
      <c r="IM4107" s="50"/>
      <c r="IN4107" s="50"/>
      <c r="IO4107" s="50"/>
      <c r="IP4107" s="50"/>
    </row>
    <row r="4108" s="83" customFormat="1" ht="15.75" customHeight="1" spans="1:250">
      <c r="A4108" s="89"/>
      <c r="C4108" s="87"/>
      <c r="F4108" s="88"/>
      <c r="IL4108" s="50"/>
      <c r="IM4108" s="50"/>
      <c r="IN4108" s="50"/>
      <c r="IO4108" s="50"/>
      <c r="IP4108" s="50"/>
    </row>
    <row r="4109" s="83" customFormat="1" ht="15.75" customHeight="1" spans="1:250">
      <c r="A4109" s="89"/>
      <c r="C4109" s="87"/>
      <c r="F4109" s="88"/>
      <c r="IL4109" s="50"/>
      <c r="IM4109" s="50"/>
      <c r="IN4109" s="50"/>
      <c r="IO4109" s="50"/>
      <c r="IP4109" s="50"/>
    </row>
    <row r="4110" s="83" customFormat="1" ht="15.75" customHeight="1" spans="1:250">
      <c r="A4110" s="89"/>
      <c r="C4110" s="87"/>
      <c r="F4110" s="88"/>
      <c r="IL4110" s="50"/>
      <c r="IM4110" s="50"/>
      <c r="IN4110" s="50"/>
      <c r="IO4110" s="50"/>
      <c r="IP4110" s="50"/>
    </row>
    <row r="4111" s="83" customFormat="1" ht="15.75" customHeight="1" spans="1:250">
      <c r="A4111" s="89"/>
      <c r="C4111" s="87"/>
      <c r="F4111" s="88"/>
      <c r="IL4111" s="50"/>
      <c r="IM4111" s="50"/>
      <c r="IN4111" s="50"/>
      <c r="IO4111" s="50"/>
      <c r="IP4111" s="50"/>
    </row>
    <row r="4112" s="83" customFormat="1" ht="15.75" customHeight="1" spans="1:250">
      <c r="A4112" s="89"/>
      <c r="C4112" s="87"/>
      <c r="F4112" s="88"/>
      <c r="IL4112" s="50"/>
      <c r="IM4112" s="50"/>
      <c r="IN4112" s="50"/>
      <c r="IO4112" s="50"/>
      <c r="IP4112" s="50"/>
    </row>
    <row r="4113" s="83" customFormat="1" ht="15.75" customHeight="1" spans="1:250">
      <c r="A4113" s="89"/>
      <c r="C4113" s="87"/>
      <c r="F4113" s="88"/>
      <c r="IL4113" s="50"/>
      <c r="IM4113" s="50"/>
      <c r="IN4113" s="50"/>
      <c r="IO4113" s="50"/>
      <c r="IP4113" s="50"/>
    </row>
    <row r="4114" s="83" customFormat="1" ht="15.75" customHeight="1" spans="1:250">
      <c r="A4114" s="89"/>
      <c r="C4114" s="87"/>
      <c r="F4114" s="88"/>
      <c r="IL4114" s="50"/>
      <c r="IM4114" s="50"/>
      <c r="IN4114" s="50"/>
      <c r="IO4114" s="50"/>
      <c r="IP4114" s="50"/>
    </row>
    <row r="4115" s="83" customFormat="1" ht="15.75" customHeight="1" spans="1:250">
      <c r="A4115" s="89"/>
      <c r="C4115" s="87"/>
      <c r="F4115" s="88"/>
      <c r="IL4115" s="50"/>
      <c r="IM4115" s="50"/>
      <c r="IN4115" s="50"/>
      <c r="IO4115" s="50"/>
      <c r="IP4115" s="50"/>
    </row>
    <row r="4116" s="83" customFormat="1" ht="15.75" customHeight="1" spans="1:250">
      <c r="A4116" s="89"/>
      <c r="C4116" s="87"/>
      <c r="F4116" s="88"/>
      <c r="IL4116" s="50"/>
      <c r="IM4116" s="50"/>
      <c r="IN4116" s="50"/>
      <c r="IO4116" s="50"/>
      <c r="IP4116" s="50"/>
    </row>
    <row r="4117" s="83" customFormat="1" ht="15.75" customHeight="1" spans="1:250">
      <c r="A4117" s="89"/>
      <c r="C4117" s="87"/>
      <c r="F4117" s="88"/>
      <c r="IL4117" s="50"/>
      <c r="IM4117" s="50"/>
      <c r="IN4117" s="50"/>
      <c r="IO4117" s="50"/>
      <c r="IP4117" s="50"/>
    </row>
    <row r="4118" s="83" customFormat="1" ht="15.75" customHeight="1" spans="1:250">
      <c r="A4118" s="89"/>
      <c r="C4118" s="87"/>
      <c r="F4118" s="88"/>
      <c r="IL4118" s="50"/>
      <c r="IM4118" s="50"/>
      <c r="IN4118" s="50"/>
      <c r="IO4118" s="50"/>
      <c r="IP4118" s="50"/>
    </row>
    <row r="4119" s="83" customFormat="1" ht="15.75" customHeight="1" spans="1:250">
      <c r="A4119" s="89"/>
      <c r="C4119" s="87"/>
      <c r="F4119" s="88"/>
      <c r="IL4119" s="50"/>
      <c r="IM4119" s="50"/>
      <c r="IN4119" s="50"/>
      <c r="IO4119" s="50"/>
      <c r="IP4119" s="50"/>
    </row>
    <row r="4120" s="83" customFormat="1" ht="15.75" customHeight="1" spans="1:250">
      <c r="A4120" s="89"/>
      <c r="C4120" s="87"/>
      <c r="F4120" s="88"/>
      <c r="IL4120" s="50"/>
      <c r="IM4120" s="50"/>
      <c r="IN4120" s="50"/>
      <c r="IO4120" s="50"/>
      <c r="IP4120" s="50"/>
    </row>
    <row r="4121" s="83" customFormat="1" ht="15.75" customHeight="1" spans="1:250">
      <c r="A4121" s="89"/>
      <c r="C4121" s="87"/>
      <c r="F4121" s="88"/>
      <c r="IL4121" s="50"/>
      <c r="IM4121" s="50"/>
      <c r="IN4121" s="50"/>
      <c r="IO4121" s="50"/>
      <c r="IP4121" s="50"/>
    </row>
    <row r="4122" s="83" customFormat="1" ht="15.75" customHeight="1" spans="1:250">
      <c r="A4122" s="89"/>
      <c r="C4122" s="87"/>
      <c r="F4122" s="88"/>
      <c r="IL4122" s="50"/>
      <c r="IM4122" s="50"/>
      <c r="IN4122" s="50"/>
      <c r="IO4122" s="50"/>
      <c r="IP4122" s="50"/>
    </row>
    <row r="4123" s="83" customFormat="1" ht="15.75" customHeight="1" spans="1:250">
      <c r="A4123" s="89"/>
      <c r="C4123" s="87"/>
      <c r="F4123" s="88"/>
      <c r="IL4123" s="50"/>
      <c r="IM4123" s="50"/>
      <c r="IN4123" s="50"/>
      <c r="IO4123" s="50"/>
      <c r="IP4123" s="50"/>
    </row>
    <row r="4124" s="83" customFormat="1" ht="15.75" customHeight="1" spans="1:250">
      <c r="A4124" s="89"/>
      <c r="C4124" s="87"/>
      <c r="F4124" s="88"/>
      <c r="IL4124" s="50"/>
      <c r="IM4124" s="50"/>
      <c r="IN4124" s="50"/>
      <c r="IO4124" s="50"/>
      <c r="IP4124" s="50"/>
    </row>
    <row r="4125" s="83" customFormat="1" ht="15.75" customHeight="1" spans="1:250">
      <c r="A4125" s="89"/>
      <c r="C4125" s="87"/>
      <c r="F4125" s="88"/>
      <c r="IL4125" s="50"/>
      <c r="IM4125" s="50"/>
      <c r="IN4125" s="50"/>
      <c r="IO4125" s="50"/>
      <c r="IP4125" s="50"/>
    </row>
    <row r="4126" s="83" customFormat="1" ht="15.75" customHeight="1" spans="1:250">
      <c r="A4126" s="89"/>
      <c r="C4126" s="87"/>
      <c r="F4126" s="88"/>
      <c r="IL4126" s="50"/>
      <c r="IM4126" s="50"/>
      <c r="IN4126" s="50"/>
      <c r="IO4126" s="50"/>
      <c r="IP4126" s="50"/>
    </row>
    <row r="4127" s="83" customFormat="1" ht="15.75" customHeight="1" spans="1:250">
      <c r="A4127" s="89"/>
      <c r="C4127" s="87"/>
      <c r="F4127" s="88"/>
      <c r="IL4127" s="50"/>
      <c r="IM4127" s="50"/>
      <c r="IN4127" s="50"/>
      <c r="IO4127" s="50"/>
      <c r="IP4127" s="50"/>
    </row>
    <row r="4128" s="83" customFormat="1" ht="15.75" customHeight="1" spans="1:250">
      <c r="A4128" s="89"/>
      <c r="C4128" s="87"/>
      <c r="F4128" s="88"/>
      <c r="IL4128" s="50"/>
      <c r="IM4128" s="50"/>
      <c r="IN4128" s="50"/>
      <c r="IO4128" s="50"/>
      <c r="IP4128" s="50"/>
    </row>
    <row r="4129" s="83" customFormat="1" ht="15.75" customHeight="1" spans="1:250">
      <c r="A4129" s="89"/>
      <c r="C4129" s="87"/>
      <c r="F4129" s="88"/>
      <c r="IL4129" s="50"/>
      <c r="IM4129" s="50"/>
      <c r="IN4129" s="50"/>
      <c r="IO4129" s="50"/>
      <c r="IP4129" s="50"/>
    </row>
    <row r="4130" s="83" customFormat="1" ht="15.75" customHeight="1" spans="1:250">
      <c r="A4130" s="89"/>
      <c r="C4130" s="87"/>
      <c r="F4130" s="88"/>
      <c r="IL4130" s="50"/>
      <c r="IM4130" s="50"/>
      <c r="IN4130" s="50"/>
      <c r="IO4130" s="50"/>
      <c r="IP4130" s="50"/>
    </row>
    <row r="4131" s="83" customFormat="1" ht="15.75" customHeight="1" spans="1:250">
      <c r="A4131" s="89"/>
      <c r="C4131" s="87"/>
      <c r="F4131" s="88"/>
      <c r="IL4131" s="50"/>
      <c r="IM4131" s="50"/>
      <c r="IN4131" s="50"/>
      <c r="IO4131" s="50"/>
      <c r="IP4131" s="50"/>
    </row>
    <row r="4132" s="83" customFormat="1" ht="15.75" customHeight="1" spans="1:250">
      <c r="A4132" s="89"/>
      <c r="C4132" s="87"/>
      <c r="F4132" s="88"/>
      <c r="IL4132" s="50"/>
      <c r="IM4132" s="50"/>
      <c r="IN4132" s="50"/>
      <c r="IO4132" s="50"/>
      <c r="IP4132" s="50"/>
    </row>
    <row r="4133" s="83" customFormat="1" ht="15.75" customHeight="1" spans="1:250">
      <c r="A4133" s="89"/>
      <c r="C4133" s="87"/>
      <c r="F4133" s="88"/>
      <c r="IL4133" s="50"/>
      <c r="IM4133" s="50"/>
      <c r="IN4133" s="50"/>
      <c r="IO4133" s="50"/>
      <c r="IP4133" s="50"/>
    </row>
    <row r="4134" s="83" customFormat="1" ht="15.75" customHeight="1" spans="1:250">
      <c r="A4134" s="89"/>
      <c r="C4134" s="87"/>
      <c r="F4134" s="88"/>
      <c r="IL4134" s="50"/>
      <c r="IM4134" s="50"/>
      <c r="IN4134" s="50"/>
      <c r="IO4134" s="50"/>
      <c r="IP4134" s="50"/>
    </row>
    <row r="4135" s="83" customFormat="1" ht="15.75" customHeight="1" spans="1:250">
      <c r="A4135" s="89"/>
      <c r="C4135" s="87"/>
      <c r="F4135" s="88"/>
      <c r="IL4135" s="50"/>
      <c r="IM4135" s="50"/>
      <c r="IN4135" s="50"/>
      <c r="IO4135" s="50"/>
      <c r="IP4135" s="50"/>
    </row>
    <row r="4136" s="83" customFormat="1" ht="15.75" customHeight="1" spans="1:250">
      <c r="A4136" s="89"/>
      <c r="C4136" s="87"/>
      <c r="F4136" s="88"/>
      <c r="IL4136" s="50"/>
      <c r="IM4136" s="50"/>
      <c r="IN4136" s="50"/>
      <c r="IO4136" s="50"/>
      <c r="IP4136" s="50"/>
    </row>
    <row r="4137" s="83" customFormat="1" ht="15.75" customHeight="1" spans="1:250">
      <c r="A4137" s="89"/>
      <c r="C4137" s="87"/>
      <c r="F4137" s="88"/>
      <c r="IL4137" s="50"/>
      <c r="IM4137" s="50"/>
      <c r="IN4137" s="50"/>
      <c r="IO4137" s="50"/>
      <c r="IP4137" s="50"/>
    </row>
    <row r="4138" s="83" customFormat="1" ht="15.75" customHeight="1" spans="1:250">
      <c r="A4138" s="89"/>
      <c r="C4138" s="87"/>
      <c r="F4138" s="88"/>
      <c r="IL4138" s="50"/>
      <c r="IM4138" s="50"/>
      <c r="IN4138" s="50"/>
      <c r="IO4138" s="50"/>
      <c r="IP4138" s="50"/>
    </row>
    <row r="4139" s="83" customFormat="1" ht="15.75" customHeight="1" spans="1:250">
      <c r="A4139" s="89"/>
      <c r="C4139" s="87"/>
      <c r="F4139" s="88"/>
      <c r="IL4139" s="50"/>
      <c r="IM4139" s="50"/>
      <c r="IN4139" s="50"/>
      <c r="IO4139" s="50"/>
      <c r="IP4139" s="50"/>
    </row>
    <row r="4140" s="83" customFormat="1" ht="15.75" customHeight="1" spans="1:250">
      <c r="A4140" s="89"/>
      <c r="C4140" s="87"/>
      <c r="F4140" s="88"/>
      <c r="IL4140" s="50"/>
      <c r="IM4140" s="50"/>
      <c r="IN4140" s="50"/>
      <c r="IO4140" s="50"/>
      <c r="IP4140" s="50"/>
    </row>
    <row r="4141" s="83" customFormat="1" ht="15.75" customHeight="1" spans="1:250">
      <c r="A4141" s="89"/>
      <c r="C4141" s="87"/>
      <c r="F4141" s="88"/>
      <c r="IL4141" s="50"/>
      <c r="IM4141" s="50"/>
      <c r="IN4141" s="50"/>
      <c r="IO4141" s="50"/>
      <c r="IP4141" s="50"/>
    </row>
    <row r="4142" s="83" customFormat="1" ht="15.75" customHeight="1" spans="1:250">
      <c r="A4142" s="89"/>
      <c r="C4142" s="87"/>
      <c r="F4142" s="88"/>
      <c r="IL4142" s="50"/>
      <c r="IM4142" s="50"/>
      <c r="IN4142" s="50"/>
      <c r="IO4142" s="50"/>
      <c r="IP4142" s="50"/>
    </row>
    <row r="4143" s="83" customFormat="1" ht="15.75" customHeight="1" spans="1:250">
      <c r="A4143" s="89"/>
      <c r="C4143" s="87"/>
      <c r="F4143" s="88"/>
      <c r="IL4143" s="50"/>
      <c r="IM4143" s="50"/>
      <c r="IN4143" s="50"/>
      <c r="IO4143" s="50"/>
      <c r="IP4143" s="50"/>
    </row>
    <row r="4144" s="83" customFormat="1" ht="15.75" customHeight="1" spans="1:250">
      <c r="A4144" s="89"/>
      <c r="C4144" s="87"/>
      <c r="F4144" s="88"/>
      <c r="IL4144" s="50"/>
      <c r="IM4144" s="50"/>
      <c r="IN4144" s="50"/>
      <c r="IO4144" s="50"/>
      <c r="IP4144" s="50"/>
    </row>
    <row r="4145" s="83" customFormat="1" ht="15.75" customHeight="1" spans="1:250">
      <c r="A4145" s="89"/>
      <c r="C4145" s="87"/>
      <c r="F4145" s="88"/>
      <c r="IL4145" s="50"/>
      <c r="IM4145" s="50"/>
      <c r="IN4145" s="50"/>
      <c r="IO4145" s="50"/>
      <c r="IP4145" s="50"/>
    </row>
    <row r="4146" s="83" customFormat="1" ht="15.75" customHeight="1" spans="1:250">
      <c r="A4146" s="89"/>
      <c r="C4146" s="87"/>
      <c r="F4146" s="88"/>
      <c r="IL4146" s="50"/>
      <c r="IM4146" s="50"/>
      <c r="IN4146" s="50"/>
      <c r="IO4146" s="50"/>
      <c r="IP4146" s="50"/>
    </row>
    <row r="4147" s="83" customFormat="1" ht="15.75" customHeight="1" spans="1:250">
      <c r="A4147" s="89"/>
      <c r="C4147" s="87"/>
      <c r="F4147" s="88"/>
      <c r="IL4147" s="50"/>
      <c r="IM4147" s="50"/>
      <c r="IN4147" s="50"/>
      <c r="IO4147" s="50"/>
      <c r="IP4147" s="50"/>
    </row>
    <row r="4148" s="83" customFormat="1" ht="15.75" customHeight="1" spans="1:250">
      <c r="A4148" s="89"/>
      <c r="C4148" s="87"/>
      <c r="F4148" s="88"/>
      <c r="IL4148" s="50"/>
      <c r="IM4148" s="50"/>
      <c r="IN4148" s="50"/>
      <c r="IO4148" s="50"/>
      <c r="IP4148" s="50"/>
    </row>
    <row r="4149" s="83" customFormat="1" ht="15.75" customHeight="1" spans="1:250">
      <c r="A4149" s="89"/>
      <c r="C4149" s="87"/>
      <c r="F4149" s="88"/>
      <c r="IL4149" s="50"/>
      <c r="IM4149" s="50"/>
      <c r="IN4149" s="50"/>
      <c r="IO4149" s="50"/>
      <c r="IP4149" s="50"/>
    </row>
    <row r="4150" s="83" customFormat="1" ht="15.75" customHeight="1" spans="1:250">
      <c r="A4150" s="89"/>
      <c r="C4150" s="87"/>
      <c r="F4150" s="88"/>
      <c r="IL4150" s="50"/>
      <c r="IM4150" s="50"/>
      <c r="IN4150" s="50"/>
      <c r="IO4150" s="50"/>
      <c r="IP4150" s="50"/>
    </row>
    <row r="4151" s="83" customFormat="1" ht="15.75" customHeight="1" spans="1:250">
      <c r="A4151" s="89"/>
      <c r="C4151" s="87"/>
      <c r="F4151" s="88"/>
      <c r="IL4151" s="50"/>
      <c r="IM4151" s="50"/>
      <c r="IN4151" s="50"/>
      <c r="IO4151" s="50"/>
      <c r="IP4151" s="50"/>
    </row>
    <row r="4152" s="83" customFormat="1" ht="15.75" customHeight="1" spans="1:250">
      <c r="A4152" s="89"/>
      <c r="C4152" s="87"/>
      <c r="F4152" s="88"/>
      <c r="IL4152" s="50"/>
      <c r="IM4152" s="50"/>
      <c r="IN4152" s="50"/>
      <c r="IO4152" s="50"/>
      <c r="IP4152" s="50"/>
    </row>
    <row r="4153" s="83" customFormat="1" ht="15.75" customHeight="1" spans="1:250">
      <c r="A4153" s="89"/>
      <c r="C4153" s="87"/>
      <c r="F4153" s="88"/>
      <c r="IL4153" s="50"/>
      <c r="IM4153" s="50"/>
      <c r="IN4153" s="50"/>
      <c r="IO4153" s="50"/>
      <c r="IP4153" s="50"/>
    </row>
    <row r="4154" s="83" customFormat="1" ht="15.75" customHeight="1" spans="1:250">
      <c r="A4154" s="89"/>
      <c r="C4154" s="87"/>
      <c r="F4154" s="88"/>
      <c r="IL4154" s="50"/>
      <c r="IM4154" s="50"/>
      <c r="IN4154" s="50"/>
      <c r="IO4154" s="50"/>
      <c r="IP4154" s="50"/>
    </row>
    <row r="4155" s="83" customFormat="1" ht="15.75" customHeight="1" spans="1:250">
      <c r="A4155" s="89"/>
      <c r="C4155" s="87"/>
      <c r="F4155" s="88"/>
      <c r="IL4155" s="50"/>
      <c r="IM4155" s="50"/>
      <c r="IN4155" s="50"/>
      <c r="IO4155" s="50"/>
      <c r="IP4155" s="50"/>
    </row>
    <row r="4156" s="83" customFormat="1" ht="15.75" customHeight="1" spans="1:250">
      <c r="A4156" s="89"/>
      <c r="C4156" s="87"/>
      <c r="F4156" s="88"/>
      <c r="IL4156" s="50"/>
      <c r="IM4156" s="50"/>
      <c r="IN4156" s="50"/>
      <c r="IO4156" s="50"/>
      <c r="IP4156" s="50"/>
    </row>
    <row r="4157" s="83" customFormat="1" ht="15.75" customHeight="1" spans="1:250">
      <c r="A4157" s="89"/>
      <c r="C4157" s="87"/>
      <c r="F4157" s="88"/>
      <c r="IL4157" s="50"/>
      <c r="IM4157" s="50"/>
      <c r="IN4157" s="50"/>
      <c r="IO4157" s="50"/>
      <c r="IP4157" s="50"/>
    </row>
    <row r="4158" s="83" customFormat="1" ht="15.75" customHeight="1" spans="1:250">
      <c r="A4158" s="89"/>
      <c r="C4158" s="87"/>
      <c r="F4158" s="88"/>
      <c r="IL4158" s="50"/>
      <c r="IM4158" s="50"/>
      <c r="IN4158" s="50"/>
      <c r="IO4158" s="50"/>
      <c r="IP4158" s="50"/>
    </row>
    <row r="4159" s="83" customFormat="1" ht="15.75" customHeight="1" spans="1:250">
      <c r="A4159" s="89"/>
      <c r="C4159" s="87"/>
      <c r="F4159" s="88"/>
      <c r="IL4159" s="50"/>
      <c r="IM4159" s="50"/>
      <c r="IN4159" s="50"/>
      <c r="IO4159" s="50"/>
      <c r="IP4159" s="50"/>
    </row>
    <row r="4160" s="83" customFormat="1" ht="15.75" customHeight="1" spans="1:250">
      <c r="A4160" s="89"/>
      <c r="C4160" s="87"/>
      <c r="F4160" s="88"/>
      <c r="IL4160" s="50"/>
      <c r="IM4160" s="50"/>
      <c r="IN4160" s="50"/>
      <c r="IO4160" s="50"/>
      <c r="IP4160" s="50"/>
    </row>
    <row r="4161" s="83" customFormat="1" ht="15.75" customHeight="1" spans="1:250">
      <c r="A4161" s="89"/>
      <c r="C4161" s="87"/>
      <c r="F4161" s="88"/>
      <c r="IL4161" s="50"/>
      <c r="IM4161" s="50"/>
      <c r="IN4161" s="50"/>
      <c r="IO4161" s="50"/>
      <c r="IP4161" s="50"/>
    </row>
    <row r="4162" s="83" customFormat="1" ht="15.75" customHeight="1" spans="1:250">
      <c r="A4162" s="89"/>
      <c r="C4162" s="87"/>
      <c r="F4162" s="88"/>
      <c r="IL4162" s="50"/>
      <c r="IM4162" s="50"/>
      <c r="IN4162" s="50"/>
      <c r="IO4162" s="50"/>
      <c r="IP4162" s="50"/>
    </row>
    <row r="4163" s="83" customFormat="1" ht="15.75" customHeight="1" spans="1:250">
      <c r="A4163" s="89"/>
      <c r="C4163" s="87"/>
      <c r="F4163" s="88"/>
      <c r="IL4163" s="50"/>
      <c r="IM4163" s="50"/>
      <c r="IN4163" s="50"/>
      <c r="IO4163" s="50"/>
      <c r="IP4163" s="50"/>
    </row>
    <row r="4164" s="83" customFormat="1" ht="15.75" customHeight="1" spans="1:250">
      <c r="A4164" s="89"/>
      <c r="C4164" s="87"/>
      <c r="F4164" s="88"/>
      <c r="IL4164" s="50"/>
      <c r="IM4164" s="50"/>
      <c r="IN4164" s="50"/>
      <c r="IO4164" s="50"/>
      <c r="IP4164" s="50"/>
    </row>
    <row r="4165" s="83" customFormat="1" ht="15.75" customHeight="1" spans="1:250">
      <c r="A4165" s="89"/>
      <c r="C4165" s="87"/>
      <c r="F4165" s="88"/>
      <c r="IL4165" s="50"/>
      <c r="IM4165" s="50"/>
      <c r="IN4165" s="50"/>
      <c r="IO4165" s="50"/>
      <c r="IP4165" s="50"/>
    </row>
    <row r="4166" s="83" customFormat="1" ht="15.75" customHeight="1" spans="1:250">
      <c r="A4166" s="89"/>
      <c r="C4166" s="87"/>
      <c r="F4166" s="88"/>
      <c r="IL4166" s="50"/>
      <c r="IM4166" s="50"/>
      <c r="IN4166" s="50"/>
      <c r="IO4166" s="50"/>
      <c r="IP4166" s="50"/>
    </row>
    <row r="4167" s="83" customFormat="1" ht="15.75" customHeight="1" spans="1:250">
      <c r="A4167" s="89"/>
      <c r="C4167" s="87"/>
      <c r="F4167" s="88"/>
      <c r="IL4167" s="50"/>
      <c r="IM4167" s="50"/>
      <c r="IN4167" s="50"/>
      <c r="IO4167" s="50"/>
      <c r="IP4167" s="50"/>
    </row>
    <row r="4168" s="83" customFormat="1" ht="15.75" customHeight="1" spans="1:250">
      <c r="A4168" s="89"/>
      <c r="C4168" s="87"/>
      <c r="F4168" s="88"/>
      <c r="IL4168" s="50"/>
      <c r="IM4168" s="50"/>
      <c r="IN4168" s="50"/>
      <c r="IO4168" s="50"/>
      <c r="IP4168" s="50"/>
    </row>
    <row r="4169" s="83" customFormat="1" ht="15.75" customHeight="1" spans="1:250">
      <c r="A4169" s="89"/>
      <c r="C4169" s="87"/>
      <c r="F4169" s="88"/>
      <c r="IL4169" s="50"/>
      <c r="IM4169" s="50"/>
      <c r="IN4169" s="50"/>
      <c r="IO4169" s="50"/>
      <c r="IP4169" s="50"/>
    </row>
    <row r="4170" s="83" customFormat="1" ht="15.75" customHeight="1" spans="1:250">
      <c r="A4170" s="89"/>
      <c r="C4170" s="87"/>
      <c r="F4170" s="88"/>
      <c r="IL4170" s="50"/>
      <c r="IM4170" s="50"/>
      <c r="IN4170" s="50"/>
      <c r="IO4170" s="50"/>
      <c r="IP4170" s="50"/>
    </row>
    <row r="4171" s="83" customFormat="1" ht="15.75" customHeight="1" spans="1:250">
      <c r="A4171" s="89"/>
      <c r="C4171" s="87"/>
      <c r="F4171" s="88"/>
      <c r="IL4171" s="50"/>
      <c r="IM4171" s="50"/>
      <c r="IN4171" s="50"/>
      <c r="IO4171" s="50"/>
      <c r="IP4171" s="50"/>
    </row>
    <row r="4172" s="83" customFormat="1" ht="15.75" customHeight="1" spans="1:250">
      <c r="A4172" s="89"/>
      <c r="C4172" s="87"/>
      <c r="F4172" s="88"/>
      <c r="IL4172" s="50"/>
      <c r="IM4172" s="50"/>
      <c r="IN4172" s="50"/>
      <c r="IO4172" s="50"/>
      <c r="IP4172" s="50"/>
    </row>
    <row r="4173" s="83" customFormat="1" ht="15.75" customHeight="1" spans="1:250">
      <c r="A4173" s="89"/>
      <c r="C4173" s="87"/>
      <c r="F4173" s="88"/>
      <c r="IL4173" s="50"/>
      <c r="IM4173" s="50"/>
      <c r="IN4173" s="50"/>
      <c r="IO4173" s="50"/>
      <c r="IP4173" s="50"/>
    </row>
    <row r="4174" s="83" customFormat="1" ht="15.75" customHeight="1" spans="1:250">
      <c r="A4174" s="89"/>
      <c r="C4174" s="87"/>
      <c r="F4174" s="88"/>
      <c r="IL4174" s="50"/>
      <c r="IM4174" s="50"/>
      <c r="IN4174" s="50"/>
      <c r="IO4174" s="50"/>
      <c r="IP4174" s="50"/>
    </row>
    <row r="4175" s="83" customFormat="1" ht="15.75" customHeight="1" spans="1:250">
      <c r="A4175" s="89"/>
      <c r="C4175" s="87"/>
      <c r="F4175" s="88"/>
      <c r="IL4175" s="50"/>
      <c r="IM4175" s="50"/>
      <c r="IN4175" s="50"/>
      <c r="IO4175" s="50"/>
      <c r="IP4175" s="50"/>
    </row>
    <row r="4176" s="83" customFormat="1" ht="15.75" customHeight="1" spans="1:250">
      <c r="A4176" s="89"/>
      <c r="C4176" s="87"/>
      <c r="F4176" s="88"/>
      <c r="IL4176" s="50"/>
      <c r="IM4176" s="50"/>
      <c r="IN4176" s="50"/>
      <c r="IO4176" s="50"/>
      <c r="IP4176" s="50"/>
    </row>
    <row r="4177" s="83" customFormat="1" ht="15.75" customHeight="1" spans="1:250">
      <c r="A4177" s="89"/>
      <c r="C4177" s="87"/>
      <c r="F4177" s="88"/>
      <c r="IL4177" s="50"/>
      <c r="IM4177" s="50"/>
      <c r="IN4177" s="50"/>
      <c r="IO4177" s="50"/>
      <c r="IP4177" s="50"/>
    </row>
    <row r="4178" s="83" customFormat="1" ht="15.75" customHeight="1" spans="1:250">
      <c r="A4178" s="89"/>
      <c r="C4178" s="87"/>
      <c r="F4178" s="88"/>
      <c r="IL4178" s="50"/>
      <c r="IM4178" s="50"/>
      <c r="IN4178" s="50"/>
      <c r="IO4178" s="50"/>
      <c r="IP4178" s="50"/>
    </row>
    <row r="4179" s="83" customFormat="1" ht="15.75" customHeight="1" spans="1:250">
      <c r="A4179" s="89"/>
      <c r="C4179" s="87"/>
      <c r="F4179" s="88"/>
      <c r="IL4179" s="50"/>
      <c r="IM4179" s="50"/>
      <c r="IN4179" s="50"/>
      <c r="IO4179" s="50"/>
      <c r="IP4179" s="50"/>
    </row>
    <row r="4180" s="83" customFormat="1" ht="15.75" customHeight="1" spans="1:250">
      <c r="A4180" s="89"/>
      <c r="C4180" s="87"/>
      <c r="F4180" s="88"/>
      <c r="IL4180" s="50"/>
      <c r="IM4180" s="50"/>
      <c r="IN4180" s="50"/>
      <c r="IO4180" s="50"/>
      <c r="IP4180" s="50"/>
    </row>
    <row r="4181" s="83" customFormat="1" ht="15.75" customHeight="1" spans="1:250">
      <c r="A4181" s="89"/>
      <c r="C4181" s="87"/>
      <c r="F4181" s="88"/>
      <c r="IL4181" s="50"/>
      <c r="IM4181" s="50"/>
      <c r="IN4181" s="50"/>
      <c r="IO4181" s="50"/>
      <c r="IP4181" s="50"/>
    </row>
    <row r="4182" s="83" customFormat="1" ht="15.75" customHeight="1" spans="1:250">
      <c r="A4182" s="89"/>
      <c r="C4182" s="87"/>
      <c r="F4182" s="88"/>
      <c r="IL4182" s="50"/>
      <c r="IM4182" s="50"/>
      <c r="IN4182" s="50"/>
      <c r="IO4182" s="50"/>
      <c r="IP4182" s="50"/>
    </row>
    <row r="4183" s="83" customFormat="1" ht="15.75" customHeight="1" spans="1:250">
      <c r="A4183" s="89"/>
      <c r="C4183" s="87"/>
      <c r="F4183" s="88"/>
      <c r="IL4183" s="50"/>
      <c r="IM4183" s="50"/>
      <c r="IN4183" s="50"/>
      <c r="IO4183" s="50"/>
      <c r="IP4183" s="50"/>
    </row>
    <row r="4184" s="83" customFormat="1" ht="15.75" customHeight="1" spans="1:250">
      <c r="A4184" s="89"/>
      <c r="C4184" s="87"/>
      <c r="F4184" s="88"/>
      <c r="IL4184" s="50"/>
      <c r="IM4184" s="50"/>
      <c r="IN4184" s="50"/>
      <c r="IO4184" s="50"/>
      <c r="IP4184" s="50"/>
    </row>
    <row r="4185" s="83" customFormat="1" ht="15.75" customHeight="1" spans="1:250">
      <c r="A4185" s="89"/>
      <c r="C4185" s="87"/>
      <c r="F4185" s="88"/>
      <c r="IL4185" s="50"/>
      <c r="IM4185" s="50"/>
      <c r="IN4185" s="50"/>
      <c r="IO4185" s="50"/>
      <c r="IP4185" s="50"/>
    </row>
    <row r="4186" s="83" customFormat="1" ht="15.75" customHeight="1" spans="1:250">
      <c r="A4186" s="89"/>
      <c r="C4186" s="87"/>
      <c r="F4186" s="88"/>
      <c r="IL4186" s="50"/>
      <c r="IM4186" s="50"/>
      <c r="IN4186" s="50"/>
      <c r="IO4186" s="50"/>
      <c r="IP4186" s="50"/>
    </row>
    <row r="4187" s="83" customFormat="1" ht="15.75" customHeight="1" spans="1:250">
      <c r="A4187" s="89"/>
      <c r="C4187" s="87"/>
      <c r="F4187" s="88"/>
      <c r="IL4187" s="50"/>
      <c r="IM4187" s="50"/>
      <c r="IN4187" s="50"/>
      <c r="IO4187" s="50"/>
      <c r="IP4187" s="50"/>
    </row>
    <row r="4188" s="83" customFormat="1" ht="15.75" customHeight="1" spans="1:250">
      <c r="A4188" s="89"/>
      <c r="C4188" s="87"/>
      <c r="F4188" s="88"/>
      <c r="IL4188" s="50"/>
      <c r="IM4188" s="50"/>
      <c r="IN4188" s="50"/>
      <c r="IO4188" s="50"/>
      <c r="IP4188" s="50"/>
    </row>
    <row r="4189" s="83" customFormat="1" ht="15.75" customHeight="1" spans="1:250">
      <c r="A4189" s="89"/>
      <c r="C4189" s="87"/>
      <c r="F4189" s="88"/>
      <c r="IL4189" s="50"/>
      <c r="IM4189" s="50"/>
      <c r="IN4189" s="50"/>
      <c r="IO4189" s="50"/>
      <c r="IP4189" s="50"/>
    </row>
    <row r="4190" s="83" customFormat="1" ht="15.75" customHeight="1" spans="1:250">
      <c r="A4190" s="89"/>
      <c r="C4190" s="87"/>
      <c r="F4190" s="88"/>
      <c r="IL4190" s="50"/>
      <c r="IM4190" s="50"/>
      <c r="IN4190" s="50"/>
      <c r="IO4190" s="50"/>
      <c r="IP4190" s="50"/>
    </row>
    <row r="4191" s="83" customFormat="1" ht="15.75" customHeight="1" spans="1:250">
      <c r="A4191" s="89"/>
      <c r="C4191" s="87"/>
      <c r="F4191" s="88"/>
      <c r="IL4191" s="50"/>
      <c r="IM4191" s="50"/>
      <c r="IN4191" s="50"/>
      <c r="IO4191" s="50"/>
      <c r="IP4191" s="50"/>
    </row>
    <row r="4192" s="83" customFormat="1" ht="15.75" customHeight="1" spans="1:250">
      <c r="A4192" s="89"/>
      <c r="C4192" s="87"/>
      <c r="F4192" s="88"/>
      <c r="IL4192" s="50"/>
      <c r="IM4192" s="50"/>
      <c r="IN4192" s="50"/>
      <c r="IO4192" s="50"/>
      <c r="IP4192" s="50"/>
    </row>
    <row r="4193" s="83" customFormat="1" ht="15.75" customHeight="1" spans="1:250">
      <c r="A4193" s="89"/>
      <c r="C4193" s="87"/>
      <c r="F4193" s="88"/>
      <c r="IL4193" s="50"/>
      <c r="IM4193" s="50"/>
      <c r="IN4193" s="50"/>
      <c r="IO4193" s="50"/>
      <c r="IP4193" s="50"/>
    </row>
    <row r="4194" s="83" customFormat="1" ht="15.75" customHeight="1" spans="1:250">
      <c r="A4194" s="89"/>
      <c r="C4194" s="87"/>
      <c r="F4194" s="88"/>
      <c r="IL4194" s="50"/>
      <c r="IM4194" s="50"/>
      <c r="IN4194" s="50"/>
      <c r="IO4194" s="50"/>
      <c r="IP4194" s="50"/>
    </row>
    <row r="4195" s="83" customFormat="1" ht="15.75" customHeight="1" spans="1:250">
      <c r="A4195" s="89"/>
      <c r="C4195" s="87"/>
      <c r="F4195" s="88"/>
      <c r="IL4195" s="50"/>
      <c r="IM4195" s="50"/>
      <c r="IN4195" s="50"/>
      <c r="IO4195" s="50"/>
      <c r="IP4195" s="50"/>
    </row>
    <row r="4196" s="83" customFormat="1" ht="15.75" customHeight="1" spans="1:250">
      <c r="A4196" s="89"/>
      <c r="C4196" s="87"/>
      <c r="F4196" s="88"/>
      <c r="IL4196" s="50"/>
      <c r="IM4196" s="50"/>
      <c r="IN4196" s="50"/>
      <c r="IO4196" s="50"/>
      <c r="IP4196" s="50"/>
    </row>
    <row r="4197" s="83" customFormat="1" ht="15.75" customHeight="1" spans="1:250">
      <c r="A4197" s="89"/>
      <c r="C4197" s="87"/>
      <c r="F4197" s="88"/>
      <c r="IL4197" s="50"/>
      <c r="IM4197" s="50"/>
      <c r="IN4197" s="50"/>
      <c r="IO4197" s="50"/>
      <c r="IP4197" s="50"/>
    </row>
    <row r="4198" s="83" customFormat="1" ht="15.75" customHeight="1" spans="1:250">
      <c r="A4198" s="89"/>
      <c r="C4198" s="87"/>
      <c r="F4198" s="88"/>
      <c r="IL4198" s="50"/>
      <c r="IM4198" s="50"/>
      <c r="IN4198" s="50"/>
      <c r="IO4198" s="50"/>
      <c r="IP4198" s="50"/>
    </row>
    <row r="4199" s="83" customFormat="1" ht="15.75" customHeight="1" spans="1:250">
      <c r="A4199" s="89"/>
      <c r="C4199" s="87"/>
      <c r="F4199" s="88"/>
      <c r="IL4199" s="50"/>
      <c r="IM4199" s="50"/>
      <c r="IN4199" s="50"/>
      <c r="IO4199" s="50"/>
      <c r="IP4199" s="50"/>
    </row>
    <row r="4200" s="83" customFormat="1" ht="15.75" customHeight="1" spans="1:250">
      <c r="A4200" s="89"/>
      <c r="C4200" s="87"/>
      <c r="F4200" s="88"/>
      <c r="IL4200" s="50"/>
      <c r="IM4200" s="50"/>
      <c r="IN4200" s="50"/>
      <c r="IO4200" s="50"/>
      <c r="IP4200" s="50"/>
    </row>
    <row r="4201" s="83" customFormat="1" ht="15.75" customHeight="1" spans="1:250">
      <c r="A4201" s="89"/>
      <c r="C4201" s="87"/>
      <c r="F4201" s="88"/>
      <c r="IL4201" s="50"/>
      <c r="IM4201" s="50"/>
      <c r="IN4201" s="50"/>
      <c r="IO4201" s="50"/>
      <c r="IP4201" s="50"/>
    </row>
    <row r="4202" s="83" customFormat="1" ht="15.75" customHeight="1" spans="1:250">
      <c r="A4202" s="89"/>
      <c r="C4202" s="87"/>
      <c r="F4202" s="88"/>
      <c r="IL4202" s="50"/>
      <c r="IM4202" s="50"/>
      <c r="IN4202" s="50"/>
      <c r="IO4202" s="50"/>
      <c r="IP4202" s="50"/>
    </row>
    <row r="4203" s="83" customFormat="1" ht="15.75" customHeight="1" spans="1:250">
      <c r="A4203" s="89"/>
      <c r="C4203" s="87"/>
      <c r="F4203" s="88"/>
      <c r="IL4203" s="50"/>
      <c r="IM4203" s="50"/>
      <c r="IN4203" s="50"/>
      <c r="IO4203" s="50"/>
      <c r="IP4203" s="50"/>
    </row>
    <row r="4204" s="83" customFormat="1" ht="15.75" customHeight="1" spans="1:250">
      <c r="A4204" s="89"/>
      <c r="C4204" s="87"/>
      <c r="F4204" s="88"/>
      <c r="IL4204" s="50"/>
      <c r="IM4204" s="50"/>
      <c r="IN4204" s="50"/>
      <c r="IO4204" s="50"/>
      <c r="IP4204" s="50"/>
    </row>
    <row r="4205" s="83" customFormat="1" ht="15.75" customHeight="1" spans="1:250">
      <c r="A4205" s="89"/>
      <c r="C4205" s="87"/>
      <c r="F4205" s="88"/>
      <c r="IL4205" s="50"/>
      <c r="IM4205" s="50"/>
      <c r="IN4205" s="50"/>
      <c r="IO4205" s="50"/>
      <c r="IP4205" s="50"/>
    </row>
    <row r="4206" s="83" customFormat="1" ht="15.75" customHeight="1" spans="1:250">
      <c r="A4206" s="89"/>
      <c r="C4206" s="87"/>
      <c r="F4206" s="88"/>
      <c r="IL4206" s="50"/>
      <c r="IM4206" s="50"/>
      <c r="IN4206" s="50"/>
      <c r="IO4206" s="50"/>
      <c r="IP4206" s="50"/>
    </row>
    <row r="4207" s="83" customFormat="1" ht="15.75" customHeight="1" spans="1:250">
      <c r="A4207" s="89"/>
      <c r="C4207" s="87"/>
      <c r="F4207" s="88"/>
      <c r="IL4207" s="50"/>
      <c r="IM4207" s="50"/>
      <c r="IN4207" s="50"/>
      <c r="IO4207" s="50"/>
      <c r="IP4207" s="50"/>
    </row>
    <row r="4208" s="83" customFormat="1" ht="15.75" customHeight="1" spans="1:250">
      <c r="A4208" s="89"/>
      <c r="C4208" s="87"/>
      <c r="F4208" s="88"/>
      <c r="IL4208" s="50"/>
      <c r="IM4208" s="50"/>
      <c r="IN4208" s="50"/>
      <c r="IO4208" s="50"/>
      <c r="IP4208" s="50"/>
    </row>
    <row r="4209" s="83" customFormat="1" ht="15.75" customHeight="1" spans="1:250">
      <c r="A4209" s="89"/>
      <c r="C4209" s="87"/>
      <c r="F4209" s="88"/>
      <c r="IL4209" s="50"/>
      <c r="IM4209" s="50"/>
      <c r="IN4209" s="50"/>
      <c r="IO4209" s="50"/>
      <c r="IP4209" s="50"/>
    </row>
    <row r="4210" s="83" customFormat="1" ht="15.75" customHeight="1" spans="1:250">
      <c r="A4210" s="89"/>
      <c r="C4210" s="87"/>
      <c r="F4210" s="88"/>
      <c r="IL4210" s="50"/>
      <c r="IM4210" s="50"/>
      <c r="IN4210" s="50"/>
      <c r="IO4210" s="50"/>
      <c r="IP4210" s="50"/>
    </row>
    <row r="4211" s="83" customFormat="1" ht="15.75" customHeight="1" spans="1:250">
      <c r="A4211" s="89"/>
      <c r="C4211" s="87"/>
      <c r="F4211" s="88"/>
      <c r="IL4211" s="50"/>
      <c r="IM4211" s="50"/>
      <c r="IN4211" s="50"/>
      <c r="IO4211" s="50"/>
      <c r="IP4211" s="50"/>
    </row>
    <row r="4212" s="83" customFormat="1" ht="15.75" customHeight="1" spans="1:250">
      <c r="A4212" s="89"/>
      <c r="C4212" s="87"/>
      <c r="F4212" s="88"/>
      <c r="IL4212" s="50"/>
      <c r="IM4212" s="50"/>
      <c r="IN4212" s="50"/>
      <c r="IO4212" s="50"/>
      <c r="IP4212" s="50"/>
    </row>
    <row r="4213" s="83" customFormat="1" ht="15.75" customHeight="1" spans="1:250">
      <c r="A4213" s="89"/>
      <c r="C4213" s="87"/>
      <c r="F4213" s="88"/>
      <c r="IL4213" s="50"/>
      <c r="IM4213" s="50"/>
      <c r="IN4213" s="50"/>
      <c r="IO4213" s="50"/>
      <c r="IP4213" s="50"/>
    </row>
    <row r="4214" s="83" customFormat="1" ht="15.75" customHeight="1" spans="1:250">
      <c r="A4214" s="89"/>
      <c r="C4214" s="87"/>
      <c r="F4214" s="88"/>
      <c r="IL4214" s="50"/>
      <c r="IM4214" s="50"/>
      <c r="IN4214" s="50"/>
      <c r="IO4214" s="50"/>
      <c r="IP4214" s="50"/>
    </row>
    <row r="4215" s="83" customFormat="1" ht="15.75" customHeight="1" spans="1:250">
      <c r="A4215" s="89"/>
      <c r="C4215" s="87"/>
      <c r="F4215" s="88"/>
      <c r="IL4215" s="50"/>
      <c r="IM4215" s="50"/>
      <c r="IN4215" s="50"/>
      <c r="IO4215" s="50"/>
      <c r="IP4215" s="50"/>
    </row>
    <row r="4216" s="83" customFormat="1" ht="15.75" customHeight="1" spans="1:250">
      <c r="A4216" s="89"/>
      <c r="C4216" s="87"/>
      <c r="F4216" s="88"/>
      <c r="IL4216" s="50"/>
      <c r="IM4216" s="50"/>
      <c r="IN4216" s="50"/>
      <c r="IO4216" s="50"/>
      <c r="IP4216" s="50"/>
    </row>
    <row r="4217" s="83" customFormat="1" ht="15.75" customHeight="1" spans="1:250">
      <c r="A4217" s="89"/>
      <c r="C4217" s="87"/>
      <c r="F4217" s="88"/>
      <c r="IL4217" s="50"/>
      <c r="IM4217" s="50"/>
      <c r="IN4217" s="50"/>
      <c r="IO4217" s="50"/>
      <c r="IP4217" s="50"/>
    </row>
    <row r="4218" s="83" customFormat="1" ht="15.75" customHeight="1" spans="1:250">
      <c r="A4218" s="89"/>
      <c r="C4218" s="87"/>
      <c r="F4218" s="88"/>
      <c r="IL4218" s="50"/>
      <c r="IM4218" s="50"/>
      <c r="IN4218" s="50"/>
      <c r="IO4218" s="50"/>
      <c r="IP4218" s="50"/>
    </row>
    <row r="4219" s="83" customFormat="1" ht="15.75" customHeight="1" spans="1:250">
      <c r="A4219" s="89"/>
      <c r="C4219" s="87"/>
      <c r="F4219" s="88"/>
      <c r="IL4219" s="50"/>
      <c r="IM4219" s="50"/>
      <c r="IN4219" s="50"/>
      <c r="IO4219" s="50"/>
      <c r="IP4219" s="50"/>
    </row>
    <row r="4220" s="83" customFormat="1" ht="15.75" customHeight="1" spans="1:250">
      <c r="A4220" s="89"/>
      <c r="C4220" s="87"/>
      <c r="F4220" s="88"/>
      <c r="IL4220" s="50"/>
      <c r="IM4220" s="50"/>
      <c r="IN4220" s="50"/>
      <c r="IO4220" s="50"/>
      <c r="IP4220" s="50"/>
    </row>
    <row r="4221" s="83" customFormat="1" ht="15.75" customHeight="1" spans="1:250">
      <c r="A4221" s="89"/>
      <c r="C4221" s="87"/>
      <c r="F4221" s="88"/>
      <c r="IL4221" s="50"/>
      <c r="IM4221" s="50"/>
      <c r="IN4221" s="50"/>
      <c r="IO4221" s="50"/>
      <c r="IP4221" s="50"/>
    </row>
    <row r="4222" s="83" customFormat="1" ht="15.75" customHeight="1" spans="1:250">
      <c r="A4222" s="89"/>
      <c r="C4222" s="87"/>
      <c r="F4222" s="88"/>
      <c r="IL4222" s="50"/>
      <c r="IM4222" s="50"/>
      <c r="IN4222" s="50"/>
      <c r="IO4222" s="50"/>
      <c r="IP4222" s="50"/>
    </row>
    <row r="4223" s="83" customFormat="1" ht="15.75" customHeight="1" spans="1:250">
      <c r="A4223" s="89"/>
      <c r="C4223" s="87"/>
      <c r="F4223" s="88"/>
      <c r="IL4223" s="50"/>
      <c r="IM4223" s="50"/>
      <c r="IN4223" s="50"/>
      <c r="IO4223" s="50"/>
      <c r="IP4223" s="50"/>
    </row>
    <row r="4224" s="83" customFormat="1" ht="15.75" customHeight="1" spans="1:250">
      <c r="A4224" s="89"/>
      <c r="C4224" s="87"/>
      <c r="F4224" s="88"/>
      <c r="IL4224" s="50"/>
      <c r="IM4224" s="50"/>
      <c r="IN4224" s="50"/>
      <c r="IO4224" s="50"/>
      <c r="IP4224" s="50"/>
    </row>
    <row r="4225" s="83" customFormat="1" ht="15.75" customHeight="1" spans="1:250">
      <c r="A4225" s="89"/>
      <c r="C4225" s="87"/>
      <c r="F4225" s="88"/>
      <c r="IL4225" s="50"/>
      <c r="IM4225" s="50"/>
      <c r="IN4225" s="50"/>
      <c r="IO4225" s="50"/>
      <c r="IP4225" s="50"/>
    </row>
    <row r="4226" s="83" customFormat="1" ht="15.75" customHeight="1" spans="1:250">
      <c r="A4226" s="89"/>
      <c r="C4226" s="87"/>
      <c r="F4226" s="88"/>
      <c r="IL4226" s="50"/>
      <c r="IM4226" s="50"/>
      <c r="IN4226" s="50"/>
      <c r="IO4226" s="50"/>
      <c r="IP4226" s="50"/>
    </row>
    <row r="4227" s="83" customFormat="1" ht="15.75" customHeight="1" spans="1:250">
      <c r="A4227" s="89"/>
      <c r="C4227" s="87"/>
      <c r="F4227" s="88"/>
      <c r="IL4227" s="50"/>
      <c r="IM4227" s="50"/>
      <c r="IN4227" s="50"/>
      <c r="IO4227" s="50"/>
      <c r="IP4227" s="50"/>
    </row>
    <row r="4228" s="83" customFormat="1" ht="15.75" customHeight="1" spans="1:250">
      <c r="A4228" s="89"/>
      <c r="C4228" s="87"/>
      <c r="F4228" s="88"/>
      <c r="IL4228" s="50"/>
      <c r="IM4228" s="50"/>
      <c r="IN4228" s="50"/>
      <c r="IO4228" s="50"/>
      <c r="IP4228" s="50"/>
    </row>
    <row r="4229" s="83" customFormat="1" ht="15.75" customHeight="1" spans="1:250">
      <c r="A4229" s="89"/>
      <c r="C4229" s="87"/>
      <c r="F4229" s="88"/>
      <c r="IL4229" s="50"/>
      <c r="IM4229" s="50"/>
      <c r="IN4229" s="50"/>
      <c r="IO4229" s="50"/>
      <c r="IP4229" s="50"/>
    </row>
    <row r="4230" s="83" customFormat="1" ht="15.75" customHeight="1" spans="1:250">
      <c r="A4230" s="89"/>
      <c r="C4230" s="87"/>
      <c r="F4230" s="88"/>
      <c r="IL4230" s="50"/>
      <c r="IM4230" s="50"/>
      <c r="IN4230" s="50"/>
      <c r="IO4230" s="50"/>
      <c r="IP4230" s="50"/>
    </row>
    <row r="4231" s="83" customFormat="1" ht="15.75" customHeight="1" spans="1:250">
      <c r="A4231" s="89"/>
      <c r="C4231" s="87"/>
      <c r="F4231" s="88"/>
      <c r="IL4231" s="50"/>
      <c r="IM4231" s="50"/>
      <c r="IN4231" s="50"/>
      <c r="IO4231" s="50"/>
      <c r="IP4231" s="50"/>
    </row>
    <row r="4232" s="83" customFormat="1" ht="15.75" customHeight="1" spans="1:250">
      <c r="A4232" s="89"/>
      <c r="C4232" s="87"/>
      <c r="F4232" s="88"/>
      <c r="IL4232" s="50"/>
      <c r="IM4232" s="50"/>
      <c r="IN4232" s="50"/>
      <c r="IO4232" s="50"/>
      <c r="IP4232" s="50"/>
    </row>
    <row r="4233" s="83" customFormat="1" ht="15.75" customHeight="1" spans="1:250">
      <c r="A4233" s="89"/>
      <c r="C4233" s="87"/>
      <c r="F4233" s="88"/>
      <c r="IL4233" s="50"/>
      <c r="IM4233" s="50"/>
      <c r="IN4233" s="50"/>
      <c r="IO4233" s="50"/>
      <c r="IP4233" s="50"/>
    </row>
    <row r="4234" s="83" customFormat="1" ht="15.75" customHeight="1" spans="1:250">
      <c r="A4234" s="89"/>
      <c r="C4234" s="87"/>
      <c r="F4234" s="88"/>
      <c r="IL4234" s="50"/>
      <c r="IM4234" s="50"/>
      <c r="IN4234" s="50"/>
      <c r="IO4234" s="50"/>
      <c r="IP4234" s="50"/>
    </row>
    <row r="4235" s="83" customFormat="1" ht="15.75" customHeight="1" spans="1:250">
      <c r="A4235" s="89"/>
      <c r="C4235" s="87"/>
      <c r="F4235" s="88"/>
      <c r="IL4235" s="50"/>
      <c r="IM4235" s="50"/>
      <c r="IN4235" s="50"/>
      <c r="IO4235" s="50"/>
      <c r="IP4235" s="50"/>
    </row>
    <row r="4236" s="83" customFormat="1" ht="15.75" customHeight="1" spans="1:250">
      <c r="A4236" s="89"/>
      <c r="C4236" s="87"/>
      <c r="F4236" s="88"/>
      <c r="IL4236" s="50"/>
      <c r="IM4236" s="50"/>
      <c r="IN4236" s="50"/>
      <c r="IO4236" s="50"/>
      <c r="IP4236" s="50"/>
    </row>
    <row r="4237" s="83" customFormat="1" ht="15.75" customHeight="1" spans="1:250">
      <c r="A4237" s="89"/>
      <c r="C4237" s="87"/>
      <c r="F4237" s="88"/>
      <c r="IL4237" s="50"/>
      <c r="IM4237" s="50"/>
      <c r="IN4237" s="50"/>
      <c r="IO4237" s="50"/>
      <c r="IP4237" s="50"/>
    </row>
    <row r="4238" s="83" customFormat="1" ht="15.75" customHeight="1" spans="1:250">
      <c r="A4238" s="89"/>
      <c r="C4238" s="87"/>
      <c r="F4238" s="88"/>
      <c r="IL4238" s="50"/>
      <c r="IM4238" s="50"/>
      <c r="IN4238" s="50"/>
      <c r="IO4238" s="50"/>
      <c r="IP4238" s="50"/>
    </row>
    <row r="4239" s="83" customFormat="1" ht="15.75" customHeight="1" spans="1:250">
      <c r="A4239" s="89"/>
      <c r="C4239" s="87"/>
      <c r="F4239" s="88"/>
      <c r="IL4239" s="50"/>
      <c r="IM4239" s="50"/>
      <c r="IN4239" s="50"/>
      <c r="IO4239" s="50"/>
      <c r="IP4239" s="50"/>
    </row>
    <row r="4240" s="83" customFormat="1" ht="15.75" customHeight="1" spans="1:250">
      <c r="A4240" s="89"/>
      <c r="C4240" s="87"/>
      <c r="F4240" s="88"/>
      <c r="IL4240" s="50"/>
      <c r="IM4240" s="50"/>
      <c r="IN4240" s="50"/>
      <c r="IO4240" s="50"/>
      <c r="IP4240" s="50"/>
    </row>
    <row r="4241" s="83" customFormat="1" ht="15.75" customHeight="1" spans="1:250">
      <c r="A4241" s="89"/>
      <c r="C4241" s="87"/>
      <c r="F4241" s="88"/>
      <c r="IL4241" s="50"/>
      <c r="IM4241" s="50"/>
      <c r="IN4241" s="50"/>
      <c r="IO4241" s="50"/>
      <c r="IP4241" s="50"/>
    </row>
    <row r="4242" s="83" customFormat="1" ht="15.75" customHeight="1" spans="1:250">
      <c r="A4242" s="89"/>
      <c r="C4242" s="87"/>
      <c r="F4242" s="88"/>
      <c r="IL4242" s="50"/>
      <c r="IM4242" s="50"/>
      <c r="IN4242" s="50"/>
      <c r="IO4242" s="50"/>
      <c r="IP4242" s="50"/>
    </row>
    <row r="4243" s="83" customFormat="1" ht="15.75" customHeight="1" spans="1:250">
      <c r="A4243" s="89"/>
      <c r="C4243" s="87"/>
      <c r="F4243" s="88"/>
      <c r="IL4243" s="50"/>
      <c r="IM4243" s="50"/>
      <c r="IN4243" s="50"/>
      <c r="IO4243" s="50"/>
      <c r="IP4243" s="50"/>
    </row>
    <row r="4244" s="83" customFormat="1" ht="15.75" customHeight="1" spans="1:250">
      <c r="A4244" s="89"/>
      <c r="C4244" s="87"/>
      <c r="F4244" s="88"/>
      <c r="IL4244" s="50"/>
      <c r="IM4244" s="50"/>
      <c r="IN4244" s="50"/>
      <c r="IO4244" s="50"/>
      <c r="IP4244" s="50"/>
    </row>
    <row r="4245" s="83" customFormat="1" ht="15.75" customHeight="1" spans="1:250">
      <c r="A4245" s="89"/>
      <c r="C4245" s="87"/>
      <c r="F4245" s="88"/>
      <c r="IL4245" s="50"/>
      <c r="IM4245" s="50"/>
      <c r="IN4245" s="50"/>
      <c r="IO4245" s="50"/>
      <c r="IP4245" s="50"/>
    </row>
    <row r="4246" s="83" customFormat="1" ht="15.75" customHeight="1" spans="1:250">
      <c r="A4246" s="89"/>
      <c r="C4246" s="87"/>
      <c r="F4246" s="88"/>
      <c r="IL4246" s="50"/>
      <c r="IM4246" s="50"/>
      <c r="IN4246" s="50"/>
      <c r="IO4246" s="50"/>
      <c r="IP4246" s="50"/>
    </row>
    <row r="4247" s="83" customFormat="1" ht="15.75" customHeight="1" spans="1:250">
      <c r="A4247" s="89"/>
      <c r="C4247" s="87"/>
      <c r="F4247" s="88"/>
      <c r="IL4247" s="50"/>
      <c r="IM4247" s="50"/>
      <c r="IN4247" s="50"/>
      <c r="IO4247" s="50"/>
      <c r="IP4247" s="50"/>
    </row>
    <row r="4248" s="83" customFormat="1" ht="15.75" customHeight="1" spans="1:250">
      <c r="A4248" s="89"/>
      <c r="C4248" s="87"/>
      <c r="F4248" s="88"/>
      <c r="IL4248" s="50"/>
      <c r="IM4248" s="50"/>
      <c r="IN4248" s="50"/>
      <c r="IO4248" s="50"/>
      <c r="IP4248" s="50"/>
    </row>
    <row r="4249" s="83" customFormat="1" ht="15.75" customHeight="1" spans="1:250">
      <c r="A4249" s="89"/>
      <c r="C4249" s="87"/>
      <c r="F4249" s="88"/>
      <c r="IL4249" s="50"/>
      <c r="IM4249" s="50"/>
      <c r="IN4249" s="50"/>
      <c r="IO4249" s="50"/>
      <c r="IP4249" s="50"/>
    </row>
    <row r="4250" s="83" customFormat="1" ht="15.75" customHeight="1" spans="1:250">
      <c r="A4250" s="89"/>
      <c r="C4250" s="87"/>
      <c r="F4250" s="88"/>
      <c r="IL4250" s="50"/>
      <c r="IM4250" s="50"/>
      <c r="IN4250" s="50"/>
      <c r="IO4250" s="50"/>
      <c r="IP4250" s="50"/>
    </row>
    <row r="4251" s="83" customFormat="1" ht="15.75" customHeight="1" spans="1:250">
      <c r="A4251" s="89"/>
      <c r="C4251" s="87"/>
      <c r="F4251" s="88"/>
      <c r="IL4251" s="50"/>
      <c r="IM4251" s="50"/>
      <c r="IN4251" s="50"/>
      <c r="IO4251" s="50"/>
      <c r="IP4251" s="50"/>
    </row>
    <row r="4252" s="83" customFormat="1" ht="15.75" customHeight="1" spans="1:250">
      <c r="A4252" s="89"/>
      <c r="C4252" s="87"/>
      <c r="F4252" s="88"/>
      <c r="IL4252" s="50"/>
      <c r="IM4252" s="50"/>
      <c r="IN4252" s="50"/>
      <c r="IO4252" s="50"/>
      <c r="IP4252" s="50"/>
    </row>
    <row r="4253" s="83" customFormat="1" ht="15.75" customHeight="1" spans="1:250">
      <c r="A4253" s="89"/>
      <c r="C4253" s="87"/>
      <c r="F4253" s="88"/>
      <c r="IL4253" s="50"/>
      <c r="IM4253" s="50"/>
      <c r="IN4253" s="50"/>
      <c r="IO4253" s="50"/>
      <c r="IP4253" s="50"/>
    </row>
    <row r="4254" s="83" customFormat="1" ht="15.75" customHeight="1" spans="1:250">
      <c r="A4254" s="89"/>
      <c r="C4254" s="87"/>
      <c r="F4254" s="88"/>
      <c r="IL4254" s="50"/>
      <c r="IM4254" s="50"/>
      <c r="IN4254" s="50"/>
      <c r="IO4254" s="50"/>
      <c r="IP4254" s="50"/>
    </row>
    <row r="4255" s="83" customFormat="1" ht="15.75" customHeight="1" spans="1:250">
      <c r="A4255" s="89"/>
      <c r="C4255" s="87"/>
      <c r="F4255" s="88"/>
      <c r="IL4255" s="50"/>
      <c r="IM4255" s="50"/>
      <c r="IN4255" s="50"/>
      <c r="IO4255" s="50"/>
      <c r="IP4255" s="50"/>
    </row>
    <row r="4256" s="83" customFormat="1" ht="15.75" customHeight="1" spans="1:250">
      <c r="A4256" s="89"/>
      <c r="C4256" s="87"/>
      <c r="F4256" s="88"/>
      <c r="IL4256" s="50"/>
      <c r="IM4256" s="50"/>
      <c r="IN4256" s="50"/>
      <c r="IO4256" s="50"/>
      <c r="IP4256" s="50"/>
    </row>
    <row r="4257" s="83" customFormat="1" ht="15.75" customHeight="1" spans="1:250">
      <c r="A4257" s="89"/>
      <c r="C4257" s="87"/>
      <c r="F4257" s="88"/>
      <c r="IL4257" s="50"/>
      <c r="IM4257" s="50"/>
      <c r="IN4257" s="50"/>
      <c r="IO4257" s="50"/>
      <c r="IP4257" s="50"/>
    </row>
    <row r="4258" s="83" customFormat="1" ht="15.75" customHeight="1" spans="1:250">
      <c r="A4258" s="89"/>
      <c r="C4258" s="87"/>
      <c r="F4258" s="88"/>
      <c r="IL4258" s="50"/>
      <c r="IM4258" s="50"/>
      <c r="IN4258" s="50"/>
      <c r="IO4258" s="50"/>
      <c r="IP4258" s="50"/>
    </row>
    <row r="4259" s="83" customFormat="1" ht="15.75" customHeight="1" spans="1:250">
      <c r="A4259" s="89"/>
      <c r="C4259" s="87"/>
      <c r="F4259" s="88"/>
      <c r="IL4259" s="50"/>
      <c r="IM4259" s="50"/>
      <c r="IN4259" s="50"/>
      <c r="IO4259" s="50"/>
      <c r="IP4259" s="50"/>
    </row>
    <row r="4260" s="83" customFormat="1" ht="15.75" customHeight="1" spans="1:250">
      <c r="A4260" s="89"/>
      <c r="C4260" s="87"/>
      <c r="F4260" s="88"/>
      <c r="IL4260" s="50"/>
      <c r="IM4260" s="50"/>
      <c r="IN4260" s="50"/>
      <c r="IO4260" s="50"/>
      <c r="IP4260" s="50"/>
    </row>
    <row r="4261" s="83" customFormat="1" ht="15.75" customHeight="1" spans="1:250">
      <c r="A4261" s="89"/>
      <c r="C4261" s="87"/>
      <c r="F4261" s="88"/>
      <c r="IL4261" s="50"/>
      <c r="IM4261" s="50"/>
      <c r="IN4261" s="50"/>
      <c r="IO4261" s="50"/>
      <c r="IP4261" s="50"/>
    </row>
    <row r="4262" s="83" customFormat="1" ht="15.75" customHeight="1" spans="1:250">
      <c r="A4262" s="89"/>
      <c r="C4262" s="87"/>
      <c r="F4262" s="88"/>
      <c r="IL4262" s="50"/>
      <c r="IM4262" s="50"/>
      <c r="IN4262" s="50"/>
      <c r="IO4262" s="50"/>
      <c r="IP4262" s="50"/>
    </row>
    <row r="4263" s="83" customFormat="1" ht="15.75" customHeight="1" spans="1:250">
      <c r="A4263" s="89"/>
      <c r="C4263" s="87"/>
      <c r="F4263" s="88"/>
      <c r="IL4263" s="50"/>
      <c r="IM4263" s="50"/>
      <c r="IN4263" s="50"/>
      <c r="IO4263" s="50"/>
      <c r="IP4263" s="50"/>
    </row>
    <row r="4264" s="83" customFormat="1" ht="15.75" customHeight="1" spans="1:250">
      <c r="A4264" s="89"/>
      <c r="C4264" s="87"/>
      <c r="F4264" s="88"/>
      <c r="IL4264" s="50"/>
      <c r="IM4264" s="50"/>
      <c r="IN4264" s="50"/>
      <c r="IO4264" s="50"/>
      <c r="IP4264" s="50"/>
    </row>
    <row r="4265" s="83" customFormat="1" ht="15.75" customHeight="1" spans="1:250">
      <c r="A4265" s="89"/>
      <c r="C4265" s="87"/>
      <c r="F4265" s="88"/>
      <c r="IL4265" s="50"/>
      <c r="IM4265" s="50"/>
      <c r="IN4265" s="50"/>
      <c r="IO4265" s="50"/>
      <c r="IP4265" s="50"/>
    </row>
    <row r="4266" s="83" customFormat="1" ht="15.75" customHeight="1" spans="1:250">
      <c r="A4266" s="89"/>
      <c r="C4266" s="87"/>
      <c r="F4266" s="88"/>
      <c r="IL4266" s="50"/>
      <c r="IM4266" s="50"/>
      <c r="IN4266" s="50"/>
      <c r="IO4266" s="50"/>
      <c r="IP4266" s="50"/>
    </row>
    <row r="4267" s="83" customFormat="1" ht="15.75" customHeight="1" spans="1:250">
      <c r="A4267" s="89"/>
      <c r="C4267" s="87"/>
      <c r="F4267" s="88"/>
      <c r="IL4267" s="50"/>
      <c r="IM4267" s="50"/>
      <c r="IN4267" s="50"/>
      <c r="IO4267" s="50"/>
      <c r="IP4267" s="50"/>
    </row>
    <row r="4268" s="83" customFormat="1" ht="15.75" customHeight="1" spans="1:250">
      <c r="A4268" s="89"/>
      <c r="C4268" s="87"/>
      <c r="F4268" s="88"/>
      <c r="IL4268" s="50"/>
      <c r="IM4268" s="50"/>
      <c r="IN4268" s="50"/>
      <c r="IO4268" s="50"/>
      <c r="IP4268" s="50"/>
    </row>
    <row r="4269" s="83" customFormat="1" ht="15.75" customHeight="1" spans="1:250">
      <c r="A4269" s="89"/>
      <c r="C4269" s="87"/>
      <c r="F4269" s="88"/>
      <c r="IL4269" s="50"/>
      <c r="IM4269" s="50"/>
      <c r="IN4269" s="50"/>
      <c r="IO4269" s="50"/>
      <c r="IP4269" s="50"/>
    </row>
    <row r="4270" s="83" customFormat="1" ht="15.75" customHeight="1" spans="1:250">
      <c r="A4270" s="89"/>
      <c r="C4270" s="87"/>
      <c r="F4270" s="88"/>
      <c r="IL4270" s="50"/>
      <c r="IM4270" s="50"/>
      <c r="IN4270" s="50"/>
      <c r="IO4270" s="50"/>
      <c r="IP4270" s="50"/>
    </row>
    <row r="4271" s="83" customFormat="1" ht="15.75" customHeight="1" spans="1:250">
      <c r="A4271" s="89"/>
      <c r="C4271" s="87"/>
      <c r="F4271" s="88"/>
      <c r="IL4271" s="50"/>
      <c r="IM4271" s="50"/>
      <c r="IN4271" s="50"/>
      <c r="IO4271" s="50"/>
      <c r="IP4271" s="50"/>
    </row>
    <row r="4272" s="83" customFormat="1" ht="15.75" customHeight="1" spans="1:250">
      <c r="A4272" s="89"/>
      <c r="C4272" s="87"/>
      <c r="F4272" s="88"/>
      <c r="IL4272" s="50"/>
      <c r="IM4272" s="50"/>
      <c r="IN4272" s="50"/>
      <c r="IO4272" s="50"/>
      <c r="IP4272" s="50"/>
    </row>
    <row r="4273" s="83" customFormat="1" ht="15.75" customHeight="1" spans="1:250">
      <c r="A4273" s="89"/>
      <c r="C4273" s="87"/>
      <c r="F4273" s="88"/>
      <c r="IL4273" s="50"/>
      <c r="IM4273" s="50"/>
      <c r="IN4273" s="50"/>
      <c r="IO4273" s="50"/>
      <c r="IP4273" s="50"/>
    </row>
    <row r="4274" s="83" customFormat="1" ht="15.75" customHeight="1" spans="1:250">
      <c r="A4274" s="89"/>
      <c r="C4274" s="87"/>
      <c r="F4274" s="88"/>
      <c r="IL4274" s="50"/>
      <c r="IM4274" s="50"/>
      <c r="IN4274" s="50"/>
      <c r="IO4274" s="50"/>
      <c r="IP4274" s="50"/>
    </row>
    <row r="4275" s="83" customFormat="1" ht="15.75" customHeight="1" spans="1:250">
      <c r="A4275" s="89"/>
      <c r="C4275" s="87"/>
      <c r="F4275" s="88"/>
      <c r="IL4275" s="50"/>
      <c r="IM4275" s="50"/>
      <c r="IN4275" s="50"/>
      <c r="IO4275" s="50"/>
      <c r="IP4275" s="50"/>
    </row>
    <row r="4276" s="83" customFormat="1" ht="15.75" customHeight="1" spans="1:250">
      <c r="A4276" s="89"/>
      <c r="C4276" s="87"/>
      <c r="F4276" s="88"/>
      <c r="IL4276" s="50"/>
      <c r="IM4276" s="50"/>
      <c r="IN4276" s="50"/>
      <c r="IO4276" s="50"/>
      <c r="IP4276" s="50"/>
    </row>
    <row r="4277" s="83" customFormat="1" ht="15.75" customHeight="1" spans="1:250">
      <c r="A4277" s="89"/>
      <c r="C4277" s="87"/>
      <c r="F4277" s="88"/>
      <c r="IL4277" s="50"/>
      <c r="IM4277" s="50"/>
      <c r="IN4277" s="50"/>
      <c r="IO4277" s="50"/>
      <c r="IP4277" s="50"/>
    </row>
    <row r="4278" s="83" customFormat="1" ht="15.75" customHeight="1" spans="1:250">
      <c r="A4278" s="89"/>
      <c r="C4278" s="87"/>
      <c r="F4278" s="88"/>
      <c r="IL4278" s="50"/>
      <c r="IM4278" s="50"/>
      <c r="IN4278" s="50"/>
      <c r="IO4278" s="50"/>
      <c r="IP4278" s="50"/>
    </row>
    <row r="4279" s="83" customFormat="1" ht="15.75" customHeight="1" spans="1:250">
      <c r="A4279" s="89"/>
      <c r="C4279" s="87"/>
      <c r="F4279" s="88"/>
      <c r="IL4279" s="50"/>
      <c r="IM4279" s="50"/>
      <c r="IN4279" s="50"/>
      <c r="IO4279" s="50"/>
      <c r="IP4279" s="50"/>
    </row>
    <row r="4280" s="83" customFormat="1" ht="15.75" customHeight="1" spans="1:250">
      <c r="A4280" s="89"/>
      <c r="C4280" s="87"/>
      <c r="F4280" s="88"/>
      <c r="IL4280" s="50"/>
      <c r="IM4280" s="50"/>
      <c r="IN4280" s="50"/>
      <c r="IO4280" s="50"/>
      <c r="IP4280" s="50"/>
    </row>
    <row r="4281" s="83" customFormat="1" ht="15.75" customHeight="1" spans="1:250">
      <c r="A4281" s="89"/>
      <c r="C4281" s="87"/>
      <c r="F4281" s="88"/>
      <c r="IL4281" s="50"/>
      <c r="IM4281" s="50"/>
      <c r="IN4281" s="50"/>
      <c r="IO4281" s="50"/>
      <c r="IP4281" s="50"/>
    </row>
    <row r="4282" s="83" customFormat="1" ht="15.75" customHeight="1" spans="1:250">
      <c r="A4282" s="89"/>
      <c r="C4282" s="87"/>
      <c r="F4282" s="88"/>
      <c r="IL4282" s="50"/>
      <c r="IM4282" s="50"/>
      <c r="IN4282" s="50"/>
      <c r="IO4282" s="50"/>
      <c r="IP4282" s="50"/>
    </row>
    <row r="4283" s="83" customFormat="1" ht="15.75" customHeight="1" spans="1:250">
      <c r="A4283" s="89"/>
      <c r="C4283" s="87"/>
      <c r="F4283" s="88"/>
      <c r="IL4283" s="50"/>
      <c r="IM4283" s="50"/>
      <c r="IN4283" s="50"/>
      <c r="IO4283" s="50"/>
      <c r="IP4283" s="50"/>
    </row>
    <row r="4284" s="83" customFormat="1" ht="15.75" customHeight="1" spans="1:250">
      <c r="A4284" s="89"/>
      <c r="C4284" s="87"/>
      <c r="F4284" s="88"/>
      <c r="IL4284" s="50"/>
      <c r="IM4284" s="50"/>
      <c r="IN4284" s="50"/>
      <c r="IO4284" s="50"/>
      <c r="IP4284" s="50"/>
    </row>
    <row r="4285" s="83" customFormat="1" ht="15.75" customHeight="1" spans="1:250">
      <c r="A4285" s="89"/>
      <c r="C4285" s="87"/>
      <c r="F4285" s="88"/>
      <c r="IL4285" s="50"/>
      <c r="IM4285" s="50"/>
      <c r="IN4285" s="50"/>
      <c r="IO4285" s="50"/>
      <c r="IP4285" s="50"/>
    </row>
    <row r="4286" s="83" customFormat="1" ht="15.75" customHeight="1" spans="1:250">
      <c r="A4286" s="89"/>
      <c r="C4286" s="87"/>
      <c r="F4286" s="88"/>
      <c r="IL4286" s="50"/>
      <c r="IM4286" s="50"/>
      <c r="IN4286" s="50"/>
      <c r="IO4286" s="50"/>
      <c r="IP4286" s="50"/>
    </row>
    <row r="4287" s="83" customFormat="1" ht="15.75" customHeight="1" spans="1:250">
      <c r="A4287" s="89"/>
      <c r="C4287" s="87"/>
      <c r="F4287" s="88"/>
      <c r="IL4287" s="50"/>
      <c r="IM4287" s="50"/>
      <c r="IN4287" s="50"/>
      <c r="IO4287" s="50"/>
      <c r="IP4287" s="50"/>
    </row>
    <row r="4288" s="83" customFormat="1" ht="15.75" customHeight="1" spans="1:250">
      <c r="A4288" s="89"/>
      <c r="C4288" s="87"/>
      <c r="F4288" s="88"/>
      <c r="IL4288" s="50"/>
      <c r="IM4288" s="50"/>
      <c r="IN4288" s="50"/>
      <c r="IO4288" s="50"/>
      <c r="IP4288" s="50"/>
    </row>
    <row r="4289" s="83" customFormat="1" ht="15.75" customHeight="1" spans="1:250">
      <c r="A4289" s="89"/>
      <c r="C4289" s="87"/>
      <c r="F4289" s="88"/>
      <c r="IL4289" s="50"/>
      <c r="IM4289" s="50"/>
      <c r="IN4289" s="50"/>
      <c r="IO4289" s="50"/>
      <c r="IP4289" s="50"/>
    </row>
    <row r="4290" s="83" customFormat="1" ht="15.75" customHeight="1" spans="1:250">
      <c r="A4290" s="89"/>
      <c r="C4290" s="87"/>
      <c r="F4290" s="88"/>
      <c r="IL4290" s="50"/>
      <c r="IM4290" s="50"/>
      <c r="IN4290" s="50"/>
      <c r="IO4290" s="50"/>
      <c r="IP4290" s="50"/>
    </row>
    <row r="4291" s="83" customFormat="1" ht="15.75" customHeight="1" spans="1:250">
      <c r="A4291" s="89"/>
      <c r="C4291" s="87"/>
      <c r="F4291" s="88"/>
      <c r="IL4291" s="50"/>
      <c r="IM4291" s="50"/>
      <c r="IN4291" s="50"/>
      <c r="IO4291" s="50"/>
      <c r="IP4291" s="50"/>
    </row>
    <row r="4292" s="83" customFormat="1" ht="15.75" customHeight="1" spans="1:250">
      <c r="A4292" s="89"/>
      <c r="C4292" s="87"/>
      <c r="F4292" s="88"/>
      <c r="IL4292" s="50"/>
      <c r="IM4292" s="50"/>
      <c r="IN4292" s="50"/>
      <c r="IO4292" s="50"/>
      <c r="IP4292" s="50"/>
    </row>
    <row r="4293" s="83" customFormat="1" ht="15.75" customHeight="1" spans="1:250">
      <c r="A4293" s="89"/>
      <c r="C4293" s="87"/>
      <c r="F4293" s="88"/>
      <c r="IL4293" s="50"/>
      <c r="IM4293" s="50"/>
      <c r="IN4293" s="50"/>
      <c r="IO4293" s="50"/>
      <c r="IP4293" s="50"/>
    </row>
    <row r="4294" s="83" customFormat="1" ht="15.75" customHeight="1" spans="1:250">
      <c r="A4294" s="89"/>
      <c r="C4294" s="87"/>
      <c r="F4294" s="88"/>
      <c r="IL4294" s="50"/>
      <c r="IM4294" s="50"/>
      <c r="IN4294" s="50"/>
      <c r="IO4294" s="50"/>
      <c r="IP4294" s="50"/>
    </row>
    <row r="4295" s="83" customFormat="1" ht="15.75" customHeight="1" spans="1:250">
      <c r="A4295" s="89"/>
      <c r="C4295" s="87"/>
      <c r="F4295" s="88"/>
      <c r="IL4295" s="50"/>
      <c r="IM4295" s="50"/>
      <c r="IN4295" s="50"/>
      <c r="IO4295" s="50"/>
      <c r="IP4295" s="50"/>
    </row>
    <row r="4296" s="83" customFormat="1" ht="15.75" customHeight="1" spans="1:250">
      <c r="A4296" s="89"/>
      <c r="C4296" s="87"/>
      <c r="F4296" s="88"/>
      <c r="IL4296" s="50"/>
      <c r="IM4296" s="50"/>
      <c r="IN4296" s="50"/>
      <c r="IO4296" s="50"/>
      <c r="IP4296" s="50"/>
    </row>
    <row r="4297" s="83" customFormat="1" ht="15.75" customHeight="1" spans="1:250">
      <c r="A4297" s="89"/>
      <c r="C4297" s="87"/>
      <c r="F4297" s="88"/>
      <c r="IL4297" s="50"/>
      <c r="IM4297" s="50"/>
      <c r="IN4297" s="50"/>
      <c r="IO4297" s="50"/>
      <c r="IP4297" s="50"/>
    </row>
    <row r="4298" s="83" customFormat="1" ht="15.75" customHeight="1" spans="1:250">
      <c r="A4298" s="89"/>
      <c r="C4298" s="87"/>
      <c r="F4298" s="88"/>
      <c r="IL4298" s="50"/>
      <c r="IM4298" s="50"/>
      <c r="IN4298" s="50"/>
      <c r="IO4298" s="50"/>
      <c r="IP4298" s="50"/>
    </row>
    <row r="4299" s="83" customFormat="1" ht="15.75" customHeight="1" spans="1:250">
      <c r="A4299" s="89"/>
      <c r="C4299" s="87"/>
      <c r="F4299" s="88"/>
      <c r="IL4299" s="50"/>
      <c r="IM4299" s="50"/>
      <c r="IN4299" s="50"/>
      <c r="IO4299" s="50"/>
      <c r="IP4299" s="50"/>
    </row>
    <row r="4300" s="83" customFormat="1" ht="15.75" customHeight="1" spans="1:250">
      <c r="A4300" s="89"/>
      <c r="C4300" s="87"/>
      <c r="F4300" s="88"/>
      <c r="IL4300" s="50"/>
      <c r="IM4300" s="50"/>
      <c r="IN4300" s="50"/>
      <c r="IO4300" s="50"/>
      <c r="IP4300" s="50"/>
    </row>
    <row r="4301" s="83" customFormat="1" ht="15.75" customHeight="1" spans="1:250">
      <c r="A4301" s="89"/>
      <c r="C4301" s="87"/>
      <c r="F4301" s="88"/>
      <c r="IL4301" s="50"/>
      <c r="IM4301" s="50"/>
      <c r="IN4301" s="50"/>
      <c r="IO4301" s="50"/>
      <c r="IP4301" s="50"/>
    </row>
    <row r="4302" s="83" customFormat="1" ht="15.75" customHeight="1" spans="1:250">
      <c r="A4302" s="89"/>
      <c r="C4302" s="87"/>
      <c r="F4302" s="88"/>
      <c r="IL4302" s="50"/>
      <c r="IM4302" s="50"/>
      <c r="IN4302" s="50"/>
      <c r="IO4302" s="50"/>
      <c r="IP4302" s="50"/>
    </row>
    <row r="4303" s="83" customFormat="1" ht="15.75" customHeight="1" spans="1:250">
      <c r="A4303" s="89"/>
      <c r="C4303" s="87"/>
      <c r="F4303" s="88"/>
      <c r="IL4303" s="50"/>
      <c r="IM4303" s="50"/>
      <c r="IN4303" s="50"/>
      <c r="IO4303" s="50"/>
      <c r="IP4303" s="50"/>
    </row>
    <row r="4304" s="83" customFormat="1" ht="15.75" customHeight="1" spans="1:250">
      <c r="A4304" s="89"/>
      <c r="C4304" s="87"/>
      <c r="F4304" s="88"/>
      <c r="IL4304" s="50"/>
      <c r="IM4304" s="50"/>
      <c r="IN4304" s="50"/>
      <c r="IO4304" s="50"/>
      <c r="IP4304" s="50"/>
    </row>
    <row r="4305" s="83" customFormat="1" ht="15.75" customHeight="1" spans="1:250">
      <c r="A4305" s="89"/>
      <c r="C4305" s="87"/>
      <c r="F4305" s="88"/>
      <c r="IL4305" s="50"/>
      <c r="IM4305" s="50"/>
      <c r="IN4305" s="50"/>
      <c r="IO4305" s="50"/>
      <c r="IP4305" s="50"/>
    </row>
    <row r="4306" s="83" customFormat="1" ht="15.75" customHeight="1" spans="1:250">
      <c r="A4306" s="89"/>
      <c r="C4306" s="87"/>
      <c r="F4306" s="88"/>
      <c r="IL4306" s="50"/>
      <c r="IM4306" s="50"/>
      <c r="IN4306" s="50"/>
      <c r="IO4306" s="50"/>
      <c r="IP4306" s="50"/>
    </row>
    <row r="4307" s="83" customFormat="1" ht="15.75" customHeight="1" spans="1:250">
      <c r="A4307" s="89"/>
      <c r="C4307" s="87"/>
      <c r="F4307" s="88"/>
      <c r="IL4307" s="50"/>
      <c r="IM4307" s="50"/>
      <c r="IN4307" s="50"/>
      <c r="IO4307" s="50"/>
      <c r="IP4307" s="50"/>
    </row>
    <row r="4308" s="83" customFormat="1" ht="15.75" customHeight="1" spans="1:250">
      <c r="A4308" s="89"/>
      <c r="C4308" s="87"/>
      <c r="F4308" s="88"/>
      <c r="IL4308" s="50"/>
      <c r="IM4308" s="50"/>
      <c r="IN4308" s="50"/>
      <c r="IO4308" s="50"/>
      <c r="IP4308" s="50"/>
    </row>
    <row r="4309" s="83" customFormat="1" ht="15.75" customHeight="1" spans="1:250">
      <c r="A4309" s="89"/>
      <c r="C4309" s="87"/>
      <c r="F4309" s="88"/>
      <c r="IL4309" s="50"/>
      <c r="IM4309" s="50"/>
      <c r="IN4309" s="50"/>
      <c r="IO4309" s="50"/>
      <c r="IP4309" s="50"/>
    </row>
    <row r="4310" s="83" customFormat="1" ht="15.75" customHeight="1" spans="1:250">
      <c r="A4310" s="89"/>
      <c r="C4310" s="87"/>
      <c r="F4310" s="88"/>
      <c r="IL4310" s="50"/>
      <c r="IM4310" s="50"/>
      <c r="IN4310" s="50"/>
      <c r="IO4310" s="50"/>
      <c r="IP4310" s="50"/>
    </row>
    <row r="4311" s="83" customFormat="1" ht="15.75" customHeight="1" spans="1:250">
      <c r="A4311" s="89"/>
      <c r="C4311" s="87"/>
      <c r="F4311" s="88"/>
      <c r="IL4311" s="50"/>
      <c r="IM4311" s="50"/>
      <c r="IN4311" s="50"/>
      <c r="IO4311" s="50"/>
      <c r="IP4311" s="50"/>
    </row>
    <row r="4312" s="83" customFormat="1" ht="15.75" customHeight="1" spans="1:250">
      <c r="A4312" s="89"/>
      <c r="C4312" s="87"/>
      <c r="F4312" s="88"/>
      <c r="IL4312" s="50"/>
      <c r="IM4312" s="50"/>
      <c r="IN4312" s="50"/>
      <c r="IO4312" s="50"/>
      <c r="IP4312" s="50"/>
    </row>
    <row r="4313" s="83" customFormat="1" ht="15.75" customHeight="1" spans="1:250">
      <c r="A4313" s="89"/>
      <c r="C4313" s="87"/>
      <c r="F4313" s="88"/>
      <c r="IL4313" s="50"/>
      <c r="IM4313" s="50"/>
      <c r="IN4313" s="50"/>
      <c r="IO4313" s="50"/>
      <c r="IP4313" s="50"/>
    </row>
    <row r="4314" s="83" customFormat="1" ht="15.75" customHeight="1" spans="1:250">
      <c r="A4314" s="89"/>
      <c r="C4314" s="87"/>
      <c r="F4314" s="88"/>
      <c r="IL4314" s="50"/>
      <c r="IM4314" s="50"/>
      <c r="IN4314" s="50"/>
      <c r="IO4314" s="50"/>
      <c r="IP4314" s="50"/>
    </row>
    <row r="4315" s="83" customFormat="1" ht="15.75" customHeight="1" spans="1:250">
      <c r="A4315" s="89"/>
      <c r="C4315" s="87"/>
      <c r="F4315" s="88"/>
      <c r="IL4315" s="50"/>
      <c r="IM4315" s="50"/>
      <c r="IN4315" s="50"/>
      <c r="IO4315" s="50"/>
      <c r="IP4315" s="50"/>
    </row>
    <row r="4316" s="83" customFormat="1" ht="15.75" customHeight="1" spans="1:250">
      <c r="A4316" s="89"/>
      <c r="C4316" s="87"/>
      <c r="F4316" s="88"/>
      <c r="IL4316" s="50"/>
      <c r="IM4316" s="50"/>
      <c r="IN4316" s="50"/>
      <c r="IO4316" s="50"/>
      <c r="IP4316" s="50"/>
    </row>
    <row r="4317" s="83" customFormat="1" ht="15.75" customHeight="1" spans="1:250">
      <c r="A4317" s="89"/>
      <c r="C4317" s="87"/>
      <c r="F4317" s="88"/>
      <c r="IL4317" s="50"/>
      <c r="IM4317" s="50"/>
      <c r="IN4317" s="50"/>
      <c r="IO4317" s="50"/>
      <c r="IP4317" s="50"/>
    </row>
    <row r="4318" s="83" customFormat="1" ht="15.75" customHeight="1" spans="1:250">
      <c r="A4318" s="89"/>
      <c r="C4318" s="87"/>
      <c r="F4318" s="88"/>
      <c r="IL4318" s="50"/>
      <c r="IM4318" s="50"/>
      <c r="IN4318" s="50"/>
      <c r="IO4318" s="50"/>
      <c r="IP4318" s="50"/>
    </row>
    <row r="4319" s="83" customFormat="1" ht="15.75" customHeight="1" spans="1:250">
      <c r="A4319" s="89"/>
      <c r="C4319" s="87"/>
      <c r="F4319" s="88"/>
      <c r="IL4319" s="50"/>
      <c r="IM4319" s="50"/>
      <c r="IN4319" s="50"/>
      <c r="IO4319" s="50"/>
      <c r="IP4319" s="50"/>
    </row>
    <row r="4320" s="83" customFormat="1" ht="15.75" customHeight="1" spans="1:250">
      <c r="A4320" s="89"/>
      <c r="C4320" s="87"/>
      <c r="F4320" s="88"/>
      <c r="IL4320" s="50"/>
      <c r="IM4320" s="50"/>
      <c r="IN4320" s="50"/>
      <c r="IO4320" s="50"/>
      <c r="IP4320" s="50"/>
    </row>
    <row r="4321" s="83" customFormat="1" ht="15.75" customHeight="1" spans="1:250">
      <c r="A4321" s="89"/>
      <c r="C4321" s="87"/>
      <c r="F4321" s="88"/>
      <c r="IL4321" s="50"/>
      <c r="IM4321" s="50"/>
      <c r="IN4321" s="50"/>
      <c r="IO4321" s="50"/>
      <c r="IP4321" s="50"/>
    </row>
    <row r="4322" s="83" customFormat="1" ht="15.75" customHeight="1" spans="1:250">
      <c r="A4322" s="89"/>
      <c r="C4322" s="87"/>
      <c r="F4322" s="88"/>
      <c r="IL4322" s="50"/>
      <c r="IM4322" s="50"/>
      <c r="IN4322" s="50"/>
      <c r="IO4322" s="50"/>
      <c r="IP4322" s="50"/>
    </row>
    <row r="4323" s="83" customFormat="1" ht="15.75" customHeight="1" spans="1:250">
      <c r="A4323" s="89"/>
      <c r="C4323" s="87"/>
      <c r="F4323" s="88"/>
      <c r="IL4323" s="50"/>
      <c r="IM4323" s="50"/>
      <c r="IN4323" s="50"/>
      <c r="IO4323" s="50"/>
      <c r="IP4323" s="50"/>
    </row>
    <row r="4324" s="83" customFormat="1" ht="15.75" customHeight="1" spans="1:250">
      <c r="A4324" s="89"/>
      <c r="C4324" s="87"/>
      <c r="F4324" s="88"/>
      <c r="IL4324" s="50"/>
      <c r="IM4324" s="50"/>
      <c r="IN4324" s="50"/>
      <c r="IO4324" s="50"/>
      <c r="IP4324" s="50"/>
    </row>
    <row r="4325" s="83" customFormat="1" ht="15.75" customHeight="1" spans="1:250">
      <c r="A4325" s="89"/>
      <c r="C4325" s="87"/>
      <c r="F4325" s="88"/>
      <c r="IL4325" s="50"/>
      <c r="IM4325" s="50"/>
      <c r="IN4325" s="50"/>
      <c r="IO4325" s="50"/>
      <c r="IP4325" s="50"/>
    </row>
    <row r="4326" s="83" customFormat="1" ht="15.75" customHeight="1" spans="1:250">
      <c r="A4326" s="89"/>
      <c r="C4326" s="87"/>
      <c r="F4326" s="88"/>
      <c r="IL4326" s="50"/>
      <c r="IM4326" s="50"/>
      <c r="IN4326" s="50"/>
      <c r="IO4326" s="50"/>
      <c r="IP4326" s="50"/>
    </row>
    <row r="4327" s="83" customFormat="1" ht="15.75" customHeight="1" spans="1:250">
      <c r="A4327" s="89"/>
      <c r="C4327" s="87"/>
      <c r="F4327" s="88"/>
      <c r="IL4327" s="50"/>
      <c r="IM4327" s="50"/>
      <c r="IN4327" s="50"/>
      <c r="IO4327" s="50"/>
      <c r="IP4327" s="50"/>
    </row>
    <row r="4328" s="83" customFormat="1" ht="15.75" customHeight="1" spans="1:250">
      <c r="A4328" s="89"/>
      <c r="C4328" s="87"/>
      <c r="F4328" s="88"/>
      <c r="IL4328" s="50"/>
      <c r="IM4328" s="50"/>
      <c r="IN4328" s="50"/>
      <c r="IO4328" s="50"/>
      <c r="IP4328" s="50"/>
    </row>
    <row r="4329" s="83" customFormat="1" ht="15.75" customHeight="1" spans="1:250">
      <c r="A4329" s="89"/>
      <c r="C4329" s="87"/>
      <c r="F4329" s="88"/>
      <c r="IL4329" s="50"/>
      <c r="IM4329" s="50"/>
      <c r="IN4329" s="50"/>
      <c r="IO4329" s="50"/>
      <c r="IP4329" s="50"/>
    </row>
    <row r="4330" s="83" customFormat="1" ht="15.75" customHeight="1" spans="1:250">
      <c r="A4330" s="89"/>
      <c r="C4330" s="87"/>
      <c r="F4330" s="88"/>
      <c r="IL4330" s="50"/>
      <c r="IM4330" s="50"/>
      <c r="IN4330" s="50"/>
      <c r="IO4330" s="50"/>
      <c r="IP4330" s="50"/>
    </row>
    <row r="4331" s="83" customFormat="1" ht="15.75" customHeight="1" spans="1:250">
      <c r="A4331" s="89"/>
      <c r="C4331" s="87"/>
      <c r="F4331" s="88"/>
      <c r="IL4331" s="50"/>
      <c r="IM4331" s="50"/>
      <c r="IN4331" s="50"/>
      <c r="IO4331" s="50"/>
      <c r="IP4331" s="50"/>
    </row>
    <row r="4332" s="83" customFormat="1" ht="15.75" customHeight="1" spans="1:250">
      <c r="A4332" s="89"/>
      <c r="C4332" s="87"/>
      <c r="F4332" s="88"/>
      <c r="IL4332" s="50"/>
      <c r="IM4332" s="50"/>
      <c r="IN4332" s="50"/>
      <c r="IO4332" s="50"/>
      <c r="IP4332" s="50"/>
    </row>
    <row r="4333" s="83" customFormat="1" ht="15.75" customHeight="1" spans="1:250">
      <c r="A4333" s="89"/>
      <c r="C4333" s="87"/>
      <c r="F4333" s="88"/>
      <c r="IL4333" s="50"/>
      <c r="IM4333" s="50"/>
      <c r="IN4333" s="50"/>
      <c r="IO4333" s="50"/>
      <c r="IP4333" s="50"/>
    </row>
    <row r="4334" s="83" customFormat="1" ht="15.75" customHeight="1" spans="1:250">
      <c r="A4334" s="89"/>
      <c r="C4334" s="87"/>
      <c r="F4334" s="88"/>
      <c r="IL4334" s="50"/>
      <c r="IM4334" s="50"/>
      <c r="IN4334" s="50"/>
      <c r="IO4334" s="50"/>
      <c r="IP4334" s="50"/>
    </row>
    <row r="4335" s="83" customFormat="1" ht="15.75" customHeight="1" spans="1:250">
      <c r="A4335" s="89"/>
      <c r="C4335" s="87"/>
      <c r="F4335" s="88"/>
      <c r="IL4335" s="50"/>
      <c r="IM4335" s="50"/>
      <c r="IN4335" s="50"/>
      <c r="IO4335" s="50"/>
      <c r="IP4335" s="50"/>
    </row>
    <row r="4336" s="83" customFormat="1" ht="15.75" customHeight="1" spans="1:250">
      <c r="A4336" s="89"/>
      <c r="C4336" s="87"/>
      <c r="F4336" s="88"/>
      <c r="IL4336" s="50"/>
      <c r="IM4336" s="50"/>
      <c r="IN4336" s="50"/>
      <c r="IO4336" s="50"/>
      <c r="IP4336" s="50"/>
    </row>
    <row r="4337" s="83" customFormat="1" ht="15.75" customHeight="1" spans="1:250">
      <c r="A4337" s="89"/>
      <c r="C4337" s="87"/>
      <c r="F4337" s="88"/>
      <c r="IL4337" s="50"/>
      <c r="IM4337" s="50"/>
      <c r="IN4337" s="50"/>
      <c r="IO4337" s="50"/>
      <c r="IP4337" s="50"/>
    </row>
    <row r="4338" s="83" customFormat="1" ht="15.75" customHeight="1" spans="1:250">
      <c r="A4338" s="89"/>
      <c r="C4338" s="87"/>
      <c r="F4338" s="88"/>
      <c r="IL4338" s="50"/>
      <c r="IM4338" s="50"/>
      <c r="IN4338" s="50"/>
      <c r="IO4338" s="50"/>
      <c r="IP4338" s="50"/>
    </row>
    <row r="4339" s="83" customFormat="1" ht="15.75" customHeight="1" spans="1:250">
      <c r="A4339" s="89"/>
      <c r="C4339" s="87"/>
      <c r="F4339" s="88"/>
      <c r="IL4339" s="50"/>
      <c r="IM4339" s="50"/>
      <c r="IN4339" s="50"/>
      <c r="IO4339" s="50"/>
      <c r="IP4339" s="50"/>
    </row>
    <row r="4340" s="83" customFormat="1" ht="15.75" customHeight="1" spans="1:250">
      <c r="A4340" s="89"/>
      <c r="C4340" s="87"/>
      <c r="F4340" s="88"/>
      <c r="IL4340" s="50"/>
      <c r="IM4340" s="50"/>
      <c r="IN4340" s="50"/>
      <c r="IO4340" s="50"/>
      <c r="IP4340" s="50"/>
    </row>
    <row r="4341" s="83" customFormat="1" ht="15.75" customHeight="1" spans="1:250">
      <c r="A4341" s="89"/>
      <c r="C4341" s="87"/>
      <c r="F4341" s="88"/>
      <c r="IL4341" s="50"/>
      <c r="IM4341" s="50"/>
      <c r="IN4341" s="50"/>
      <c r="IO4341" s="50"/>
      <c r="IP4341" s="50"/>
    </row>
    <row r="4342" s="83" customFormat="1" ht="15.75" customHeight="1" spans="1:250">
      <c r="A4342" s="89"/>
      <c r="C4342" s="87"/>
      <c r="F4342" s="88"/>
      <c r="IL4342" s="50"/>
      <c r="IM4342" s="50"/>
      <c r="IN4342" s="50"/>
      <c r="IO4342" s="50"/>
      <c r="IP4342" s="50"/>
    </row>
    <row r="4343" s="83" customFormat="1" ht="15.75" customHeight="1" spans="1:250">
      <c r="A4343" s="89"/>
      <c r="C4343" s="87"/>
      <c r="F4343" s="88"/>
      <c r="IL4343" s="50"/>
      <c r="IM4343" s="50"/>
      <c r="IN4343" s="50"/>
      <c r="IO4343" s="50"/>
      <c r="IP4343" s="50"/>
    </row>
    <row r="4344" s="83" customFormat="1" ht="15.75" customHeight="1" spans="1:250">
      <c r="A4344" s="89"/>
      <c r="C4344" s="87"/>
      <c r="F4344" s="88"/>
      <c r="IL4344" s="50"/>
      <c r="IM4344" s="50"/>
      <c r="IN4344" s="50"/>
      <c r="IO4344" s="50"/>
      <c r="IP4344" s="50"/>
    </row>
    <row r="4345" s="83" customFormat="1" ht="15.75" customHeight="1" spans="1:250">
      <c r="A4345" s="89"/>
      <c r="C4345" s="87"/>
      <c r="F4345" s="88"/>
      <c r="IL4345" s="50"/>
      <c r="IM4345" s="50"/>
      <c r="IN4345" s="50"/>
      <c r="IO4345" s="50"/>
      <c r="IP4345" s="50"/>
    </row>
    <row r="4346" s="83" customFormat="1" ht="15.75" customHeight="1" spans="1:250">
      <c r="A4346" s="89"/>
      <c r="C4346" s="87"/>
      <c r="F4346" s="88"/>
      <c r="IL4346" s="50"/>
      <c r="IM4346" s="50"/>
      <c r="IN4346" s="50"/>
      <c r="IO4346" s="50"/>
      <c r="IP4346" s="50"/>
    </row>
    <row r="4347" s="83" customFormat="1" ht="15.75" customHeight="1" spans="1:250">
      <c r="A4347" s="89"/>
      <c r="C4347" s="87"/>
      <c r="F4347" s="88"/>
      <c r="IL4347" s="50"/>
      <c r="IM4347" s="50"/>
      <c r="IN4347" s="50"/>
      <c r="IO4347" s="50"/>
      <c r="IP4347" s="50"/>
    </row>
    <row r="4348" s="83" customFormat="1" ht="15.75" customHeight="1" spans="1:250">
      <c r="A4348" s="89"/>
      <c r="C4348" s="87"/>
      <c r="F4348" s="88"/>
      <c r="IL4348" s="50"/>
      <c r="IM4348" s="50"/>
      <c r="IN4348" s="50"/>
      <c r="IO4348" s="50"/>
      <c r="IP4348" s="50"/>
    </row>
    <row r="4349" s="83" customFormat="1" ht="15.75" customHeight="1" spans="1:250">
      <c r="A4349" s="89"/>
      <c r="C4349" s="87"/>
      <c r="F4349" s="88"/>
      <c r="IL4349" s="50"/>
      <c r="IM4349" s="50"/>
      <c r="IN4349" s="50"/>
      <c r="IO4349" s="50"/>
      <c r="IP4349" s="50"/>
    </row>
    <row r="4350" s="83" customFormat="1" ht="15.75" customHeight="1" spans="1:250">
      <c r="A4350" s="89"/>
      <c r="C4350" s="87"/>
      <c r="F4350" s="88"/>
      <c r="IL4350" s="50"/>
      <c r="IM4350" s="50"/>
      <c r="IN4350" s="50"/>
      <c r="IO4350" s="50"/>
      <c r="IP4350" s="50"/>
    </row>
    <row r="4351" s="83" customFormat="1" ht="15.75" customHeight="1" spans="1:250">
      <c r="A4351" s="89"/>
      <c r="C4351" s="87"/>
      <c r="F4351" s="88"/>
      <c r="IL4351" s="50"/>
      <c r="IM4351" s="50"/>
      <c r="IN4351" s="50"/>
      <c r="IO4351" s="50"/>
      <c r="IP4351" s="50"/>
    </row>
    <row r="4352" s="83" customFormat="1" ht="15.75" customHeight="1" spans="1:250">
      <c r="A4352" s="89"/>
      <c r="C4352" s="87"/>
      <c r="F4352" s="88"/>
      <c r="IL4352" s="50"/>
      <c r="IM4352" s="50"/>
      <c r="IN4352" s="50"/>
      <c r="IO4352" s="50"/>
      <c r="IP4352" s="50"/>
    </row>
    <row r="4353" s="83" customFormat="1" ht="15.75" customHeight="1" spans="1:250">
      <c r="A4353" s="89"/>
      <c r="C4353" s="87"/>
      <c r="F4353" s="88"/>
      <c r="IL4353" s="50"/>
      <c r="IM4353" s="50"/>
      <c r="IN4353" s="50"/>
      <c r="IO4353" s="50"/>
      <c r="IP4353" s="50"/>
    </row>
    <row r="4354" s="83" customFormat="1" ht="15.75" customHeight="1" spans="1:250">
      <c r="A4354" s="89"/>
      <c r="C4354" s="87"/>
      <c r="F4354" s="88"/>
      <c r="IL4354" s="50"/>
      <c r="IM4354" s="50"/>
      <c r="IN4354" s="50"/>
      <c r="IO4354" s="50"/>
      <c r="IP4354" s="50"/>
    </row>
    <row r="4355" s="83" customFormat="1" ht="15.75" customHeight="1" spans="1:250">
      <c r="A4355" s="89"/>
      <c r="C4355" s="87"/>
      <c r="F4355" s="88"/>
      <c r="IL4355" s="50"/>
      <c r="IM4355" s="50"/>
      <c r="IN4355" s="50"/>
      <c r="IO4355" s="50"/>
      <c r="IP4355" s="50"/>
    </row>
    <row r="4356" s="83" customFormat="1" ht="15.75" customHeight="1" spans="1:250">
      <c r="A4356" s="89"/>
      <c r="C4356" s="87"/>
      <c r="F4356" s="88"/>
      <c r="IL4356" s="50"/>
      <c r="IM4356" s="50"/>
      <c r="IN4356" s="50"/>
      <c r="IO4356" s="50"/>
      <c r="IP4356" s="50"/>
    </row>
    <row r="4357" s="83" customFormat="1" ht="15.75" customHeight="1" spans="1:250">
      <c r="A4357" s="89"/>
      <c r="C4357" s="87"/>
      <c r="F4357" s="88"/>
      <c r="IL4357" s="50"/>
      <c r="IM4357" s="50"/>
      <c r="IN4357" s="50"/>
      <c r="IO4357" s="50"/>
      <c r="IP4357" s="50"/>
    </row>
    <row r="4358" s="83" customFormat="1" ht="15.75" customHeight="1" spans="1:250">
      <c r="A4358" s="89"/>
      <c r="C4358" s="87"/>
      <c r="F4358" s="88"/>
      <c r="IL4358" s="50"/>
      <c r="IM4358" s="50"/>
      <c r="IN4358" s="50"/>
      <c r="IO4358" s="50"/>
      <c r="IP4358" s="50"/>
    </row>
    <row r="4359" s="83" customFormat="1" ht="15.75" customHeight="1" spans="1:250">
      <c r="A4359" s="89"/>
      <c r="C4359" s="87"/>
      <c r="F4359" s="88"/>
      <c r="IL4359" s="50"/>
      <c r="IM4359" s="50"/>
      <c r="IN4359" s="50"/>
      <c r="IO4359" s="50"/>
      <c r="IP4359" s="50"/>
    </row>
    <row r="4360" s="83" customFormat="1" ht="15.75" customHeight="1" spans="1:250">
      <c r="A4360" s="89"/>
      <c r="C4360" s="87"/>
      <c r="F4360" s="88"/>
      <c r="IL4360" s="50"/>
      <c r="IM4360" s="50"/>
      <c r="IN4360" s="50"/>
      <c r="IO4360" s="50"/>
      <c r="IP4360" s="50"/>
    </row>
    <row r="4361" s="83" customFormat="1" ht="15.75" customHeight="1" spans="1:250">
      <c r="A4361" s="89"/>
      <c r="C4361" s="87"/>
      <c r="F4361" s="88"/>
      <c r="IL4361" s="50"/>
      <c r="IM4361" s="50"/>
      <c r="IN4361" s="50"/>
      <c r="IO4361" s="50"/>
      <c r="IP4361" s="50"/>
    </row>
    <row r="4362" s="83" customFormat="1" ht="15.75" customHeight="1" spans="1:250">
      <c r="A4362" s="89"/>
      <c r="C4362" s="87"/>
      <c r="F4362" s="88"/>
      <c r="IL4362" s="50"/>
      <c r="IM4362" s="50"/>
      <c r="IN4362" s="50"/>
      <c r="IO4362" s="50"/>
      <c r="IP4362" s="50"/>
    </row>
    <row r="4363" s="83" customFormat="1" ht="15.75" customHeight="1" spans="1:250">
      <c r="A4363" s="89"/>
      <c r="C4363" s="87"/>
      <c r="F4363" s="88"/>
      <c r="IL4363" s="50"/>
      <c r="IM4363" s="50"/>
      <c r="IN4363" s="50"/>
      <c r="IO4363" s="50"/>
      <c r="IP4363" s="50"/>
    </row>
    <row r="4364" s="83" customFormat="1" ht="15.75" customHeight="1" spans="1:250">
      <c r="A4364" s="89"/>
      <c r="C4364" s="87"/>
      <c r="F4364" s="88"/>
      <c r="IL4364" s="50"/>
      <c r="IM4364" s="50"/>
      <c r="IN4364" s="50"/>
      <c r="IO4364" s="50"/>
      <c r="IP4364" s="50"/>
    </row>
    <row r="4365" s="83" customFormat="1" ht="15.75" customHeight="1" spans="1:250">
      <c r="A4365" s="89"/>
      <c r="C4365" s="87"/>
      <c r="F4365" s="88"/>
      <c r="IL4365" s="50"/>
      <c r="IM4365" s="50"/>
      <c r="IN4365" s="50"/>
      <c r="IO4365" s="50"/>
      <c r="IP4365" s="50"/>
    </row>
    <row r="4366" s="83" customFormat="1" ht="15.75" customHeight="1" spans="1:250">
      <c r="A4366" s="89"/>
      <c r="C4366" s="87"/>
      <c r="F4366" s="88"/>
      <c r="IL4366" s="50"/>
      <c r="IM4366" s="50"/>
      <c r="IN4366" s="50"/>
      <c r="IO4366" s="50"/>
      <c r="IP4366" s="50"/>
    </row>
    <row r="4367" s="83" customFormat="1" ht="15.75" customHeight="1" spans="1:250">
      <c r="A4367" s="89"/>
      <c r="C4367" s="87"/>
      <c r="F4367" s="88"/>
      <c r="IL4367" s="50"/>
      <c r="IM4367" s="50"/>
      <c r="IN4367" s="50"/>
      <c r="IO4367" s="50"/>
      <c r="IP4367" s="50"/>
    </row>
    <row r="4368" s="83" customFormat="1" ht="15.75" customHeight="1" spans="1:250">
      <c r="A4368" s="89"/>
      <c r="C4368" s="87"/>
      <c r="F4368" s="88"/>
      <c r="IL4368" s="50"/>
      <c r="IM4368" s="50"/>
      <c r="IN4368" s="50"/>
      <c r="IO4368" s="50"/>
      <c r="IP4368" s="50"/>
    </row>
    <row r="4369" s="83" customFormat="1" ht="15.75" customHeight="1" spans="1:250">
      <c r="A4369" s="89"/>
      <c r="C4369" s="87"/>
      <c r="F4369" s="88"/>
      <c r="IL4369" s="50"/>
      <c r="IM4369" s="50"/>
      <c r="IN4369" s="50"/>
      <c r="IO4369" s="50"/>
      <c r="IP4369" s="50"/>
    </row>
    <row r="4370" s="83" customFormat="1" ht="15.75" customHeight="1" spans="1:250">
      <c r="A4370" s="89"/>
      <c r="C4370" s="87"/>
      <c r="F4370" s="88"/>
      <c r="IL4370" s="50"/>
      <c r="IM4370" s="50"/>
      <c r="IN4370" s="50"/>
      <c r="IO4370" s="50"/>
      <c r="IP4370" s="50"/>
    </row>
    <row r="4371" s="83" customFormat="1" ht="15.75" customHeight="1" spans="1:250">
      <c r="A4371" s="89"/>
      <c r="C4371" s="87"/>
      <c r="F4371" s="88"/>
      <c r="IL4371" s="50"/>
      <c r="IM4371" s="50"/>
      <c r="IN4371" s="50"/>
      <c r="IO4371" s="50"/>
      <c r="IP4371" s="50"/>
    </row>
    <row r="4372" s="83" customFormat="1" ht="15.75" customHeight="1" spans="1:250">
      <c r="A4372" s="89"/>
      <c r="C4372" s="87"/>
      <c r="F4372" s="88"/>
      <c r="IL4372" s="50"/>
      <c r="IM4372" s="50"/>
      <c r="IN4372" s="50"/>
      <c r="IO4372" s="50"/>
      <c r="IP4372" s="50"/>
    </row>
    <row r="4373" s="83" customFormat="1" ht="15.75" customHeight="1" spans="1:250">
      <c r="A4373" s="89"/>
      <c r="C4373" s="87"/>
      <c r="F4373" s="88"/>
      <c r="IL4373" s="50"/>
      <c r="IM4373" s="50"/>
      <c r="IN4373" s="50"/>
      <c r="IO4373" s="50"/>
      <c r="IP4373" s="50"/>
    </row>
    <row r="4374" s="83" customFormat="1" ht="15.75" customHeight="1" spans="1:250">
      <c r="A4374" s="89"/>
      <c r="C4374" s="87"/>
      <c r="F4374" s="88"/>
      <c r="IL4374" s="50"/>
      <c r="IM4374" s="50"/>
      <c r="IN4374" s="50"/>
      <c r="IO4374" s="50"/>
      <c r="IP4374" s="50"/>
    </row>
    <row r="4375" s="83" customFormat="1" ht="15.75" customHeight="1" spans="1:250">
      <c r="A4375" s="89"/>
      <c r="C4375" s="87"/>
      <c r="F4375" s="88"/>
      <c r="IL4375" s="50"/>
      <c r="IM4375" s="50"/>
      <c r="IN4375" s="50"/>
      <c r="IO4375" s="50"/>
      <c r="IP4375" s="50"/>
    </row>
    <row r="4376" s="83" customFormat="1" ht="15.75" customHeight="1" spans="1:250">
      <c r="A4376" s="89"/>
      <c r="C4376" s="87"/>
      <c r="F4376" s="88"/>
      <c r="IL4376" s="50"/>
      <c r="IM4376" s="50"/>
      <c r="IN4376" s="50"/>
      <c r="IO4376" s="50"/>
      <c r="IP4376" s="50"/>
    </row>
    <row r="4377" s="83" customFormat="1" ht="15.75" customHeight="1" spans="1:250">
      <c r="A4377" s="89"/>
      <c r="C4377" s="87"/>
      <c r="F4377" s="88"/>
      <c r="IL4377" s="50"/>
      <c r="IM4377" s="50"/>
      <c r="IN4377" s="50"/>
      <c r="IO4377" s="50"/>
      <c r="IP4377" s="50"/>
    </row>
    <row r="4378" s="83" customFormat="1" ht="15.75" customHeight="1" spans="1:250">
      <c r="A4378" s="89"/>
      <c r="C4378" s="87"/>
      <c r="F4378" s="88"/>
      <c r="IL4378" s="50"/>
      <c r="IM4378" s="50"/>
      <c r="IN4378" s="50"/>
      <c r="IO4378" s="50"/>
      <c r="IP4378" s="50"/>
    </row>
    <row r="4379" s="83" customFormat="1" ht="15.75" customHeight="1" spans="1:250">
      <c r="A4379" s="89"/>
      <c r="C4379" s="87"/>
      <c r="F4379" s="88"/>
      <c r="IL4379" s="50"/>
      <c r="IM4379" s="50"/>
      <c r="IN4379" s="50"/>
      <c r="IO4379" s="50"/>
      <c r="IP4379" s="50"/>
    </row>
    <row r="4380" s="83" customFormat="1" ht="15.75" customHeight="1" spans="1:250">
      <c r="A4380" s="89"/>
      <c r="C4380" s="87"/>
      <c r="F4380" s="88"/>
      <c r="IL4380" s="50"/>
      <c r="IM4380" s="50"/>
      <c r="IN4380" s="50"/>
      <c r="IO4380" s="50"/>
      <c r="IP4380" s="50"/>
    </row>
    <row r="4381" s="83" customFormat="1" ht="15.75" customHeight="1" spans="1:250">
      <c r="A4381" s="89"/>
      <c r="C4381" s="87"/>
      <c r="F4381" s="88"/>
      <c r="IL4381" s="50"/>
      <c r="IM4381" s="50"/>
      <c r="IN4381" s="50"/>
      <c r="IO4381" s="50"/>
      <c r="IP4381" s="50"/>
    </row>
    <row r="4382" s="83" customFormat="1" ht="15.75" customHeight="1" spans="1:250">
      <c r="A4382" s="89"/>
      <c r="C4382" s="87"/>
      <c r="F4382" s="88"/>
      <c r="IL4382" s="50"/>
      <c r="IM4382" s="50"/>
      <c r="IN4382" s="50"/>
      <c r="IO4382" s="50"/>
      <c r="IP4382" s="50"/>
    </row>
    <row r="4383" s="83" customFormat="1" ht="15.75" customHeight="1" spans="1:250">
      <c r="A4383" s="89"/>
      <c r="C4383" s="87"/>
      <c r="F4383" s="88"/>
      <c r="IL4383" s="50"/>
      <c r="IM4383" s="50"/>
      <c r="IN4383" s="50"/>
      <c r="IO4383" s="50"/>
      <c r="IP4383" s="50"/>
    </row>
    <row r="4384" s="83" customFormat="1" ht="15.75" customHeight="1" spans="1:250">
      <c r="A4384" s="89"/>
      <c r="C4384" s="87"/>
      <c r="F4384" s="88"/>
      <c r="IL4384" s="50"/>
      <c r="IM4384" s="50"/>
      <c r="IN4384" s="50"/>
      <c r="IO4384" s="50"/>
      <c r="IP4384" s="50"/>
    </row>
    <row r="4385" s="83" customFormat="1" ht="15.75" customHeight="1" spans="1:250">
      <c r="A4385" s="89"/>
      <c r="C4385" s="87"/>
      <c r="F4385" s="88"/>
      <c r="IL4385" s="50"/>
      <c r="IM4385" s="50"/>
      <c r="IN4385" s="50"/>
      <c r="IO4385" s="50"/>
      <c r="IP4385" s="50"/>
    </row>
    <row r="4386" s="83" customFormat="1" ht="15.75" customHeight="1" spans="1:250">
      <c r="A4386" s="89"/>
      <c r="C4386" s="87"/>
      <c r="F4386" s="88"/>
      <c r="IL4386" s="50"/>
      <c r="IM4386" s="50"/>
      <c r="IN4386" s="50"/>
      <c r="IO4386" s="50"/>
      <c r="IP4386" s="50"/>
    </row>
    <row r="4387" s="83" customFormat="1" ht="15.75" customHeight="1" spans="1:250">
      <c r="A4387" s="89"/>
      <c r="C4387" s="87"/>
      <c r="F4387" s="88"/>
      <c r="IL4387" s="50"/>
      <c r="IM4387" s="50"/>
      <c r="IN4387" s="50"/>
      <c r="IO4387" s="50"/>
      <c r="IP4387" s="50"/>
    </row>
    <row r="4388" s="83" customFormat="1" ht="15.75" customHeight="1" spans="1:250">
      <c r="A4388" s="89"/>
      <c r="C4388" s="87"/>
      <c r="F4388" s="88"/>
      <c r="IL4388" s="50"/>
      <c r="IM4388" s="50"/>
      <c r="IN4388" s="50"/>
      <c r="IO4388" s="50"/>
      <c r="IP4388" s="50"/>
    </row>
    <row r="4389" s="83" customFormat="1" ht="15.75" customHeight="1" spans="1:250">
      <c r="A4389" s="89"/>
      <c r="C4389" s="87"/>
      <c r="F4389" s="88"/>
      <c r="IL4389" s="50"/>
      <c r="IM4389" s="50"/>
      <c r="IN4389" s="50"/>
      <c r="IO4389" s="50"/>
      <c r="IP4389" s="50"/>
    </row>
    <row r="4390" s="83" customFormat="1" ht="15.75" customHeight="1" spans="1:250">
      <c r="A4390" s="89"/>
      <c r="C4390" s="87"/>
      <c r="F4390" s="88"/>
      <c r="IL4390" s="50"/>
      <c r="IM4390" s="50"/>
      <c r="IN4390" s="50"/>
      <c r="IO4390" s="50"/>
      <c r="IP4390" s="50"/>
    </row>
    <row r="4391" s="83" customFormat="1" ht="15.75" customHeight="1" spans="1:250">
      <c r="A4391" s="89"/>
      <c r="C4391" s="87"/>
      <c r="F4391" s="88"/>
      <c r="IL4391" s="50"/>
      <c r="IM4391" s="50"/>
      <c r="IN4391" s="50"/>
      <c r="IO4391" s="50"/>
      <c r="IP4391" s="50"/>
    </row>
    <row r="4392" s="83" customFormat="1" ht="15.75" customHeight="1" spans="1:250">
      <c r="A4392" s="89"/>
      <c r="C4392" s="87"/>
      <c r="F4392" s="88"/>
      <c r="IL4392" s="50"/>
      <c r="IM4392" s="50"/>
      <c r="IN4392" s="50"/>
      <c r="IO4392" s="50"/>
      <c r="IP4392" s="50"/>
    </row>
    <row r="4393" s="83" customFormat="1" ht="15.75" customHeight="1" spans="1:250">
      <c r="A4393" s="89"/>
      <c r="C4393" s="87"/>
      <c r="F4393" s="88"/>
      <c r="IL4393" s="50"/>
      <c r="IM4393" s="50"/>
      <c r="IN4393" s="50"/>
      <c r="IO4393" s="50"/>
      <c r="IP4393" s="50"/>
    </row>
    <row r="4394" s="83" customFormat="1" ht="15.75" customHeight="1" spans="1:250">
      <c r="A4394" s="89"/>
      <c r="C4394" s="87"/>
      <c r="F4394" s="88"/>
      <c r="IL4394" s="50"/>
      <c r="IM4394" s="50"/>
      <c r="IN4394" s="50"/>
      <c r="IO4394" s="50"/>
      <c r="IP4394" s="50"/>
    </row>
    <row r="4395" s="83" customFormat="1" ht="15.75" customHeight="1" spans="1:250">
      <c r="A4395" s="89"/>
      <c r="C4395" s="87"/>
      <c r="F4395" s="88"/>
      <c r="IL4395" s="50"/>
      <c r="IM4395" s="50"/>
      <c r="IN4395" s="50"/>
      <c r="IO4395" s="50"/>
      <c r="IP4395" s="50"/>
    </row>
    <row r="4396" s="83" customFormat="1" ht="15.75" customHeight="1" spans="1:250">
      <c r="A4396" s="89"/>
      <c r="C4396" s="87"/>
      <c r="F4396" s="88"/>
      <c r="IL4396" s="50"/>
      <c r="IM4396" s="50"/>
      <c r="IN4396" s="50"/>
      <c r="IO4396" s="50"/>
      <c r="IP4396" s="50"/>
    </row>
    <row r="4397" s="83" customFormat="1" ht="15.75" customHeight="1" spans="1:250">
      <c r="A4397" s="89"/>
      <c r="C4397" s="87"/>
      <c r="F4397" s="88"/>
      <c r="IL4397" s="50"/>
      <c r="IM4397" s="50"/>
      <c r="IN4397" s="50"/>
      <c r="IO4397" s="50"/>
      <c r="IP4397" s="50"/>
    </row>
    <row r="4398" s="83" customFormat="1" ht="15.75" customHeight="1" spans="1:250">
      <c r="A4398" s="89"/>
      <c r="C4398" s="87"/>
      <c r="F4398" s="88"/>
      <c r="IL4398" s="50"/>
      <c r="IM4398" s="50"/>
      <c r="IN4398" s="50"/>
      <c r="IO4398" s="50"/>
      <c r="IP4398" s="50"/>
    </row>
    <row r="4399" s="83" customFormat="1" ht="15.75" customHeight="1" spans="1:250">
      <c r="A4399" s="89"/>
      <c r="C4399" s="87"/>
      <c r="F4399" s="88"/>
      <c r="IL4399" s="50"/>
      <c r="IM4399" s="50"/>
      <c r="IN4399" s="50"/>
      <c r="IO4399" s="50"/>
      <c r="IP4399" s="50"/>
    </row>
    <row r="4400" s="83" customFormat="1" ht="15.75" customHeight="1" spans="1:250">
      <c r="A4400" s="89"/>
      <c r="C4400" s="87"/>
      <c r="F4400" s="88"/>
      <c r="IL4400" s="50"/>
      <c r="IM4400" s="50"/>
      <c r="IN4400" s="50"/>
      <c r="IO4400" s="50"/>
      <c r="IP4400" s="50"/>
    </row>
    <row r="4401" s="83" customFormat="1" ht="15.75" customHeight="1" spans="1:250">
      <c r="A4401" s="89"/>
      <c r="C4401" s="87"/>
      <c r="F4401" s="88"/>
      <c r="IL4401" s="50"/>
      <c r="IM4401" s="50"/>
      <c r="IN4401" s="50"/>
      <c r="IO4401" s="50"/>
      <c r="IP4401" s="50"/>
    </row>
    <row r="4402" s="83" customFormat="1" ht="15.75" customHeight="1" spans="1:250">
      <c r="A4402" s="89"/>
      <c r="C4402" s="87"/>
      <c r="F4402" s="88"/>
      <c r="IL4402" s="50"/>
      <c r="IM4402" s="50"/>
      <c r="IN4402" s="50"/>
      <c r="IO4402" s="50"/>
      <c r="IP4402" s="50"/>
    </row>
    <row r="4403" s="83" customFormat="1" ht="15.75" customHeight="1" spans="1:250">
      <c r="A4403" s="89"/>
      <c r="C4403" s="87"/>
      <c r="F4403" s="88"/>
      <c r="IL4403" s="50"/>
      <c r="IM4403" s="50"/>
      <c r="IN4403" s="50"/>
      <c r="IO4403" s="50"/>
      <c r="IP4403" s="50"/>
    </row>
    <row r="4404" s="83" customFormat="1" ht="15.75" customHeight="1" spans="1:250">
      <c r="A4404" s="89"/>
      <c r="C4404" s="87"/>
      <c r="F4404" s="88"/>
      <c r="IL4404" s="50"/>
      <c r="IM4404" s="50"/>
      <c r="IN4404" s="50"/>
      <c r="IO4404" s="50"/>
      <c r="IP4404" s="50"/>
    </row>
    <row r="4405" s="83" customFormat="1" ht="15.75" customHeight="1" spans="1:250">
      <c r="A4405" s="89"/>
      <c r="C4405" s="87"/>
      <c r="F4405" s="88"/>
      <c r="IL4405" s="50"/>
      <c r="IM4405" s="50"/>
      <c r="IN4405" s="50"/>
      <c r="IO4405" s="50"/>
      <c r="IP4405" s="50"/>
    </row>
    <row r="4406" s="83" customFormat="1" ht="15.75" customHeight="1" spans="1:250">
      <c r="A4406" s="89"/>
      <c r="C4406" s="87"/>
      <c r="F4406" s="88"/>
      <c r="IL4406" s="50"/>
      <c r="IM4406" s="50"/>
      <c r="IN4406" s="50"/>
      <c r="IO4406" s="50"/>
      <c r="IP4406" s="50"/>
    </row>
    <row r="4407" s="83" customFormat="1" ht="15.75" customHeight="1" spans="1:250">
      <c r="A4407" s="89"/>
      <c r="C4407" s="87"/>
      <c r="F4407" s="88"/>
      <c r="IL4407" s="50"/>
      <c r="IM4407" s="50"/>
      <c r="IN4407" s="50"/>
      <c r="IO4407" s="50"/>
      <c r="IP4407" s="50"/>
    </row>
    <row r="4408" s="83" customFormat="1" ht="15.75" customHeight="1" spans="1:250">
      <c r="A4408" s="89"/>
      <c r="C4408" s="87"/>
      <c r="F4408" s="88"/>
      <c r="IL4408" s="50"/>
      <c r="IM4408" s="50"/>
      <c r="IN4408" s="50"/>
      <c r="IO4408" s="50"/>
      <c r="IP4408" s="50"/>
    </row>
    <row r="4409" s="83" customFormat="1" ht="15.75" customHeight="1" spans="1:250">
      <c r="A4409" s="89"/>
      <c r="C4409" s="87"/>
      <c r="F4409" s="88"/>
      <c r="IL4409" s="50"/>
      <c r="IM4409" s="50"/>
      <c r="IN4409" s="50"/>
      <c r="IO4409" s="50"/>
      <c r="IP4409" s="50"/>
    </row>
    <row r="4410" s="83" customFormat="1" ht="15.75" customHeight="1" spans="1:250">
      <c r="A4410" s="89"/>
      <c r="C4410" s="87"/>
      <c r="F4410" s="88"/>
      <c r="IL4410" s="50"/>
      <c r="IM4410" s="50"/>
      <c r="IN4410" s="50"/>
      <c r="IO4410" s="50"/>
      <c r="IP4410" s="50"/>
    </row>
    <row r="4411" s="83" customFormat="1" ht="15.75" customHeight="1" spans="1:250">
      <c r="A4411" s="89"/>
      <c r="C4411" s="87"/>
      <c r="F4411" s="88"/>
      <c r="IL4411" s="50"/>
      <c r="IM4411" s="50"/>
      <c r="IN4411" s="50"/>
      <c r="IO4411" s="50"/>
      <c r="IP4411" s="50"/>
    </row>
    <row r="4412" s="83" customFormat="1" ht="15.75" customHeight="1" spans="1:250">
      <c r="A4412" s="89"/>
      <c r="C4412" s="87"/>
      <c r="F4412" s="88"/>
      <c r="IL4412" s="50"/>
      <c r="IM4412" s="50"/>
      <c r="IN4412" s="50"/>
      <c r="IO4412" s="50"/>
      <c r="IP4412" s="50"/>
    </row>
    <row r="4413" s="83" customFormat="1" ht="15.75" customHeight="1" spans="1:250">
      <c r="A4413" s="89"/>
      <c r="C4413" s="87"/>
      <c r="F4413" s="88"/>
      <c r="IL4413" s="50"/>
      <c r="IM4413" s="50"/>
      <c r="IN4413" s="50"/>
      <c r="IO4413" s="50"/>
      <c r="IP4413" s="50"/>
    </row>
    <row r="4414" s="83" customFormat="1" ht="15.75" customHeight="1" spans="1:250">
      <c r="A4414" s="89"/>
      <c r="C4414" s="87"/>
      <c r="F4414" s="88"/>
      <c r="IL4414" s="50"/>
      <c r="IM4414" s="50"/>
      <c r="IN4414" s="50"/>
      <c r="IO4414" s="50"/>
      <c r="IP4414" s="50"/>
    </row>
    <row r="4415" s="83" customFormat="1" ht="15.75" customHeight="1" spans="1:250">
      <c r="A4415" s="89"/>
      <c r="C4415" s="87"/>
      <c r="F4415" s="88"/>
      <c r="IL4415" s="50"/>
      <c r="IM4415" s="50"/>
      <c r="IN4415" s="50"/>
      <c r="IO4415" s="50"/>
      <c r="IP4415" s="50"/>
    </row>
    <row r="4416" s="83" customFormat="1" ht="15.75" customHeight="1" spans="1:250">
      <c r="A4416" s="89"/>
      <c r="C4416" s="87"/>
      <c r="F4416" s="88"/>
      <c r="IL4416" s="50"/>
      <c r="IM4416" s="50"/>
      <c r="IN4416" s="50"/>
      <c r="IO4416" s="50"/>
      <c r="IP4416" s="50"/>
    </row>
    <row r="4417" s="83" customFormat="1" ht="15.75" customHeight="1" spans="1:250">
      <c r="A4417" s="89"/>
      <c r="C4417" s="87"/>
      <c r="F4417" s="88"/>
      <c r="IL4417" s="50"/>
      <c r="IM4417" s="50"/>
      <c r="IN4417" s="50"/>
      <c r="IO4417" s="50"/>
      <c r="IP4417" s="50"/>
    </row>
    <row r="4418" s="83" customFormat="1" ht="15.75" customHeight="1" spans="1:250">
      <c r="A4418" s="89"/>
      <c r="C4418" s="87"/>
      <c r="F4418" s="88"/>
      <c r="IL4418" s="50"/>
      <c r="IM4418" s="50"/>
      <c r="IN4418" s="50"/>
      <c r="IO4418" s="50"/>
      <c r="IP4418" s="50"/>
    </row>
    <row r="4419" s="83" customFormat="1" ht="15.75" customHeight="1" spans="1:250">
      <c r="A4419" s="89"/>
      <c r="C4419" s="87"/>
      <c r="F4419" s="88"/>
      <c r="IL4419" s="50"/>
      <c r="IM4419" s="50"/>
      <c r="IN4419" s="50"/>
      <c r="IO4419" s="50"/>
      <c r="IP4419" s="50"/>
    </row>
    <row r="4420" s="83" customFormat="1" ht="15.75" customHeight="1" spans="1:250">
      <c r="A4420" s="89"/>
      <c r="C4420" s="87"/>
      <c r="F4420" s="88"/>
      <c r="IL4420" s="50"/>
      <c r="IM4420" s="50"/>
      <c r="IN4420" s="50"/>
      <c r="IO4420" s="50"/>
      <c r="IP4420" s="50"/>
    </row>
    <row r="4421" s="83" customFormat="1" ht="15.75" customHeight="1" spans="1:250">
      <c r="A4421" s="89"/>
      <c r="C4421" s="87"/>
      <c r="F4421" s="88"/>
      <c r="IL4421" s="50"/>
      <c r="IM4421" s="50"/>
      <c r="IN4421" s="50"/>
      <c r="IO4421" s="50"/>
      <c r="IP4421" s="50"/>
    </row>
    <row r="4422" s="83" customFormat="1" ht="15.75" customHeight="1" spans="1:250">
      <c r="A4422" s="89"/>
      <c r="C4422" s="87"/>
      <c r="F4422" s="88"/>
      <c r="IL4422" s="50"/>
      <c r="IM4422" s="50"/>
      <c r="IN4422" s="50"/>
      <c r="IO4422" s="50"/>
      <c r="IP4422" s="50"/>
    </row>
    <row r="4423" s="83" customFormat="1" ht="15.75" customHeight="1" spans="1:250">
      <c r="A4423" s="89"/>
      <c r="C4423" s="87"/>
      <c r="F4423" s="88"/>
      <c r="IL4423" s="50"/>
      <c r="IM4423" s="50"/>
      <c r="IN4423" s="50"/>
      <c r="IO4423" s="50"/>
      <c r="IP4423" s="50"/>
    </row>
    <row r="4424" s="83" customFormat="1" ht="15.75" customHeight="1" spans="1:250">
      <c r="A4424" s="89"/>
      <c r="C4424" s="87"/>
      <c r="F4424" s="88"/>
      <c r="IL4424" s="50"/>
      <c r="IM4424" s="50"/>
      <c r="IN4424" s="50"/>
      <c r="IO4424" s="50"/>
      <c r="IP4424" s="50"/>
    </row>
    <row r="4425" s="83" customFormat="1" ht="15.75" customHeight="1" spans="1:250">
      <c r="A4425" s="89"/>
      <c r="C4425" s="87"/>
      <c r="F4425" s="88"/>
      <c r="IL4425" s="50"/>
      <c r="IM4425" s="50"/>
      <c r="IN4425" s="50"/>
      <c r="IO4425" s="50"/>
      <c r="IP4425" s="50"/>
    </row>
    <row r="4426" s="83" customFormat="1" ht="15.75" customHeight="1" spans="1:250">
      <c r="A4426" s="89"/>
      <c r="C4426" s="87"/>
      <c r="F4426" s="88"/>
      <c r="IL4426" s="50"/>
      <c r="IM4426" s="50"/>
      <c r="IN4426" s="50"/>
      <c r="IO4426" s="50"/>
      <c r="IP4426" s="50"/>
    </row>
    <row r="4427" s="83" customFormat="1" ht="15.75" customHeight="1" spans="1:250">
      <c r="A4427" s="89"/>
      <c r="C4427" s="87"/>
      <c r="F4427" s="88"/>
      <c r="IL4427" s="50"/>
      <c r="IM4427" s="50"/>
      <c r="IN4427" s="50"/>
      <c r="IO4427" s="50"/>
      <c r="IP4427" s="50"/>
    </row>
    <row r="4428" s="83" customFormat="1" ht="15.75" customHeight="1" spans="1:250">
      <c r="A4428" s="89"/>
      <c r="C4428" s="87"/>
      <c r="F4428" s="88"/>
      <c r="IL4428" s="50"/>
      <c r="IM4428" s="50"/>
      <c r="IN4428" s="50"/>
      <c r="IO4428" s="50"/>
      <c r="IP4428" s="50"/>
    </row>
    <row r="4429" s="83" customFormat="1" ht="15.75" customHeight="1" spans="1:250">
      <c r="A4429" s="89"/>
      <c r="C4429" s="87"/>
      <c r="F4429" s="88"/>
      <c r="IL4429" s="50"/>
      <c r="IM4429" s="50"/>
      <c r="IN4429" s="50"/>
      <c r="IO4429" s="50"/>
      <c r="IP4429" s="50"/>
    </row>
    <row r="4430" s="83" customFormat="1" ht="15.75" customHeight="1" spans="1:250">
      <c r="A4430" s="89"/>
      <c r="C4430" s="87"/>
      <c r="F4430" s="88"/>
      <c r="IL4430" s="50"/>
      <c r="IM4430" s="50"/>
      <c r="IN4430" s="50"/>
      <c r="IO4430" s="50"/>
      <c r="IP4430" s="50"/>
    </row>
    <row r="4431" s="83" customFormat="1" ht="15.75" customHeight="1" spans="1:250">
      <c r="A4431" s="89"/>
      <c r="C4431" s="87"/>
      <c r="F4431" s="88"/>
      <c r="IL4431" s="50"/>
      <c r="IM4431" s="50"/>
      <c r="IN4431" s="50"/>
      <c r="IO4431" s="50"/>
      <c r="IP4431" s="50"/>
    </row>
    <row r="4432" s="83" customFormat="1" ht="15.75" customHeight="1" spans="1:250">
      <c r="A4432" s="89"/>
      <c r="C4432" s="87"/>
      <c r="F4432" s="88"/>
      <c r="IL4432" s="50"/>
      <c r="IM4432" s="50"/>
      <c r="IN4432" s="50"/>
      <c r="IO4432" s="50"/>
      <c r="IP4432" s="50"/>
    </row>
    <row r="4433" s="83" customFormat="1" ht="15.75" customHeight="1" spans="1:250">
      <c r="A4433" s="89"/>
      <c r="C4433" s="87"/>
      <c r="F4433" s="88"/>
      <c r="IL4433" s="50"/>
      <c r="IM4433" s="50"/>
      <c r="IN4433" s="50"/>
      <c r="IO4433" s="50"/>
      <c r="IP4433" s="50"/>
    </row>
    <row r="4434" s="83" customFormat="1" ht="15.75" customHeight="1" spans="1:250">
      <c r="A4434" s="89"/>
      <c r="C4434" s="87"/>
      <c r="F4434" s="88"/>
      <c r="IL4434" s="50"/>
      <c r="IM4434" s="50"/>
      <c r="IN4434" s="50"/>
      <c r="IO4434" s="50"/>
      <c r="IP4434" s="50"/>
    </row>
    <row r="4435" s="83" customFormat="1" ht="15.75" customHeight="1" spans="1:250">
      <c r="A4435" s="89"/>
      <c r="C4435" s="87"/>
      <c r="F4435" s="88"/>
      <c r="IL4435" s="50"/>
      <c r="IM4435" s="50"/>
      <c r="IN4435" s="50"/>
      <c r="IO4435" s="50"/>
      <c r="IP4435" s="50"/>
    </row>
    <row r="4436" s="83" customFormat="1" ht="15.75" customHeight="1" spans="1:250">
      <c r="A4436" s="89"/>
      <c r="C4436" s="87"/>
      <c r="F4436" s="88"/>
      <c r="IL4436" s="50"/>
      <c r="IM4436" s="50"/>
      <c r="IN4436" s="50"/>
      <c r="IO4436" s="50"/>
      <c r="IP4436" s="50"/>
    </row>
    <row r="4437" s="83" customFormat="1" ht="15.75" customHeight="1" spans="1:250">
      <c r="A4437" s="89"/>
      <c r="C4437" s="87"/>
      <c r="F4437" s="88"/>
      <c r="IL4437" s="50"/>
      <c r="IM4437" s="50"/>
      <c r="IN4437" s="50"/>
      <c r="IO4437" s="50"/>
      <c r="IP4437" s="50"/>
    </row>
    <row r="4438" s="83" customFormat="1" ht="15.75" customHeight="1" spans="1:250">
      <c r="A4438" s="89"/>
      <c r="C4438" s="87"/>
      <c r="F4438" s="88"/>
      <c r="IL4438" s="50"/>
      <c r="IM4438" s="50"/>
      <c r="IN4438" s="50"/>
      <c r="IO4438" s="50"/>
      <c r="IP4438" s="50"/>
    </row>
    <row r="4439" s="83" customFormat="1" ht="15.75" customHeight="1" spans="1:250">
      <c r="A4439" s="89"/>
      <c r="C4439" s="87"/>
      <c r="F4439" s="88"/>
      <c r="IL4439" s="50"/>
      <c r="IM4439" s="50"/>
      <c r="IN4439" s="50"/>
      <c r="IO4439" s="50"/>
      <c r="IP4439" s="50"/>
    </row>
    <row r="4440" s="83" customFormat="1" ht="15.75" customHeight="1" spans="1:250">
      <c r="A4440" s="89"/>
      <c r="C4440" s="87"/>
      <c r="F4440" s="88"/>
      <c r="IL4440" s="50"/>
      <c r="IM4440" s="50"/>
      <c r="IN4440" s="50"/>
      <c r="IO4440" s="50"/>
      <c r="IP4440" s="50"/>
    </row>
    <row r="4441" s="83" customFormat="1" ht="15.75" customHeight="1" spans="1:250">
      <c r="A4441" s="89"/>
      <c r="C4441" s="87"/>
      <c r="F4441" s="88"/>
      <c r="IL4441" s="50"/>
      <c r="IM4441" s="50"/>
      <c r="IN4441" s="50"/>
      <c r="IO4441" s="50"/>
      <c r="IP4441" s="50"/>
    </row>
    <row r="4442" s="83" customFormat="1" ht="15.75" customHeight="1" spans="1:250">
      <c r="A4442" s="89"/>
      <c r="C4442" s="87"/>
      <c r="F4442" s="88"/>
      <c r="IL4442" s="50"/>
      <c r="IM4442" s="50"/>
      <c r="IN4442" s="50"/>
      <c r="IO4442" s="50"/>
      <c r="IP4442" s="50"/>
    </row>
    <row r="4443" s="83" customFormat="1" ht="15.75" customHeight="1" spans="1:250">
      <c r="A4443" s="89"/>
      <c r="C4443" s="87"/>
      <c r="F4443" s="88"/>
      <c r="IL4443" s="50"/>
      <c r="IM4443" s="50"/>
      <c r="IN4443" s="50"/>
      <c r="IO4443" s="50"/>
      <c r="IP4443" s="50"/>
    </row>
    <row r="4444" s="83" customFormat="1" ht="15.75" customHeight="1" spans="1:250">
      <c r="A4444" s="89"/>
      <c r="C4444" s="87"/>
      <c r="F4444" s="88"/>
      <c r="IL4444" s="50"/>
      <c r="IM4444" s="50"/>
      <c r="IN4444" s="50"/>
      <c r="IO4444" s="50"/>
      <c r="IP4444" s="50"/>
    </row>
    <row r="4445" s="83" customFormat="1" ht="15.75" customHeight="1" spans="1:250">
      <c r="A4445" s="89"/>
      <c r="C4445" s="87"/>
      <c r="F4445" s="88"/>
      <c r="IL4445" s="50"/>
      <c r="IM4445" s="50"/>
      <c r="IN4445" s="50"/>
      <c r="IO4445" s="50"/>
      <c r="IP4445" s="50"/>
    </row>
    <row r="4446" s="83" customFormat="1" ht="15.75" customHeight="1" spans="1:250">
      <c r="A4446" s="89"/>
      <c r="C4446" s="87"/>
      <c r="F4446" s="88"/>
      <c r="IL4446" s="50"/>
      <c r="IM4446" s="50"/>
      <c r="IN4446" s="50"/>
      <c r="IO4446" s="50"/>
      <c r="IP4446" s="50"/>
    </row>
    <row r="4447" s="83" customFormat="1" ht="15.75" customHeight="1" spans="1:250">
      <c r="A4447" s="89"/>
      <c r="C4447" s="87"/>
      <c r="F4447" s="88"/>
      <c r="IL4447" s="50"/>
      <c r="IM4447" s="50"/>
      <c r="IN4447" s="50"/>
      <c r="IO4447" s="50"/>
      <c r="IP4447" s="50"/>
    </row>
    <row r="4448" s="83" customFormat="1" ht="15.75" customHeight="1" spans="1:250">
      <c r="A4448" s="89"/>
      <c r="C4448" s="87"/>
      <c r="F4448" s="88"/>
      <c r="IL4448" s="50"/>
      <c r="IM4448" s="50"/>
      <c r="IN4448" s="50"/>
      <c r="IO4448" s="50"/>
      <c r="IP4448" s="50"/>
    </row>
    <row r="4449" s="83" customFormat="1" ht="15.75" customHeight="1" spans="1:250">
      <c r="A4449" s="89"/>
      <c r="C4449" s="87"/>
      <c r="F4449" s="88"/>
      <c r="IL4449" s="50"/>
      <c r="IM4449" s="50"/>
      <c r="IN4449" s="50"/>
      <c r="IO4449" s="50"/>
      <c r="IP4449" s="50"/>
    </row>
    <row r="4450" s="83" customFormat="1" ht="15.75" customHeight="1" spans="1:250">
      <c r="A4450" s="89"/>
      <c r="C4450" s="87"/>
      <c r="F4450" s="88"/>
      <c r="IL4450" s="50"/>
      <c r="IM4450" s="50"/>
      <c r="IN4450" s="50"/>
      <c r="IO4450" s="50"/>
      <c r="IP4450" s="50"/>
    </row>
    <row r="4451" s="83" customFormat="1" ht="15.75" customHeight="1" spans="1:250">
      <c r="A4451" s="89"/>
      <c r="C4451" s="87"/>
      <c r="F4451" s="88"/>
      <c r="IL4451" s="50"/>
      <c r="IM4451" s="50"/>
      <c r="IN4451" s="50"/>
      <c r="IO4451" s="50"/>
      <c r="IP4451" s="50"/>
    </row>
    <row r="4452" s="83" customFormat="1" ht="15.75" customHeight="1" spans="1:250">
      <c r="A4452" s="89"/>
      <c r="C4452" s="87"/>
      <c r="F4452" s="88"/>
      <c r="IL4452" s="50"/>
      <c r="IM4452" s="50"/>
      <c r="IN4452" s="50"/>
      <c r="IO4452" s="50"/>
      <c r="IP4452" s="50"/>
    </row>
    <row r="4453" s="83" customFormat="1" ht="15.75" customHeight="1" spans="1:250">
      <c r="A4453" s="89"/>
      <c r="C4453" s="87"/>
      <c r="F4453" s="88"/>
      <c r="IL4453" s="50"/>
      <c r="IM4453" s="50"/>
      <c r="IN4453" s="50"/>
      <c r="IO4453" s="50"/>
      <c r="IP4453" s="50"/>
    </row>
    <row r="4454" s="83" customFormat="1" ht="15.75" customHeight="1" spans="1:250">
      <c r="A4454" s="89"/>
      <c r="C4454" s="87"/>
      <c r="F4454" s="88"/>
      <c r="IL4454" s="50"/>
      <c r="IM4454" s="50"/>
      <c r="IN4454" s="50"/>
      <c r="IO4454" s="50"/>
      <c r="IP4454" s="50"/>
    </row>
    <row r="4455" s="83" customFormat="1" ht="15.75" customHeight="1" spans="1:250">
      <c r="A4455" s="89"/>
      <c r="C4455" s="87"/>
      <c r="F4455" s="88"/>
      <c r="IL4455" s="50"/>
      <c r="IM4455" s="50"/>
      <c r="IN4455" s="50"/>
      <c r="IO4455" s="50"/>
      <c r="IP4455" s="50"/>
    </row>
    <row r="4456" s="83" customFormat="1" ht="15.75" customHeight="1" spans="1:250">
      <c r="A4456" s="89"/>
      <c r="C4456" s="87"/>
      <c r="F4456" s="88"/>
      <c r="IL4456" s="50"/>
      <c r="IM4456" s="50"/>
      <c r="IN4456" s="50"/>
      <c r="IO4456" s="50"/>
      <c r="IP4456" s="50"/>
    </row>
    <row r="4457" s="83" customFormat="1" ht="15.75" customHeight="1" spans="1:250">
      <c r="A4457" s="89"/>
      <c r="C4457" s="87"/>
      <c r="F4457" s="88"/>
      <c r="IL4457" s="50"/>
      <c r="IM4457" s="50"/>
      <c r="IN4457" s="50"/>
      <c r="IO4457" s="50"/>
      <c r="IP4457" s="50"/>
    </row>
    <row r="4458" s="83" customFormat="1" ht="15.75" customHeight="1" spans="1:250">
      <c r="A4458" s="89"/>
      <c r="C4458" s="87"/>
      <c r="F4458" s="88"/>
      <c r="IL4458" s="50"/>
      <c r="IM4458" s="50"/>
      <c r="IN4458" s="50"/>
      <c r="IO4458" s="50"/>
      <c r="IP4458" s="50"/>
    </row>
    <row r="4459" s="83" customFormat="1" ht="15.75" customHeight="1" spans="1:250">
      <c r="A4459" s="89"/>
      <c r="C4459" s="87"/>
      <c r="F4459" s="88"/>
      <c r="IL4459" s="50"/>
      <c r="IM4459" s="50"/>
      <c r="IN4459" s="50"/>
      <c r="IO4459" s="50"/>
      <c r="IP4459" s="50"/>
    </row>
    <row r="4460" s="83" customFormat="1" ht="15.75" customHeight="1" spans="1:250">
      <c r="A4460" s="89"/>
      <c r="C4460" s="87"/>
      <c r="F4460" s="88"/>
      <c r="IL4460" s="50"/>
      <c r="IM4460" s="50"/>
      <c r="IN4460" s="50"/>
      <c r="IO4460" s="50"/>
      <c r="IP4460" s="50"/>
    </row>
    <row r="4461" s="83" customFormat="1" ht="15.75" customHeight="1" spans="1:250">
      <c r="A4461" s="89"/>
      <c r="C4461" s="87"/>
      <c r="F4461" s="88"/>
      <c r="IL4461" s="50"/>
      <c r="IM4461" s="50"/>
      <c r="IN4461" s="50"/>
      <c r="IO4461" s="50"/>
      <c r="IP4461" s="50"/>
    </row>
    <row r="4462" s="83" customFormat="1" ht="15.75" customHeight="1" spans="1:250">
      <c r="A4462" s="89"/>
      <c r="C4462" s="87"/>
      <c r="F4462" s="88"/>
      <c r="IL4462" s="50"/>
      <c r="IM4462" s="50"/>
      <c r="IN4462" s="50"/>
      <c r="IO4462" s="50"/>
      <c r="IP4462" s="50"/>
    </row>
    <row r="4463" s="83" customFormat="1" ht="15.75" customHeight="1" spans="1:250">
      <c r="A4463" s="89"/>
      <c r="C4463" s="87"/>
      <c r="F4463" s="88"/>
      <c r="IL4463" s="50"/>
      <c r="IM4463" s="50"/>
      <c r="IN4463" s="50"/>
      <c r="IO4463" s="50"/>
      <c r="IP4463" s="50"/>
    </row>
    <row r="4464" s="83" customFormat="1" ht="15.75" customHeight="1" spans="1:250">
      <c r="A4464" s="89"/>
      <c r="C4464" s="87"/>
      <c r="F4464" s="88"/>
      <c r="IL4464" s="50"/>
      <c r="IM4464" s="50"/>
      <c r="IN4464" s="50"/>
      <c r="IO4464" s="50"/>
      <c r="IP4464" s="50"/>
    </row>
    <row r="4465" s="83" customFormat="1" ht="15.75" customHeight="1" spans="1:250">
      <c r="A4465" s="89"/>
      <c r="C4465" s="87"/>
      <c r="F4465" s="88"/>
      <c r="IL4465" s="50"/>
      <c r="IM4465" s="50"/>
      <c r="IN4465" s="50"/>
      <c r="IO4465" s="50"/>
      <c r="IP4465" s="50"/>
    </row>
    <row r="4466" s="83" customFormat="1" ht="15.75" customHeight="1" spans="1:250">
      <c r="A4466" s="89"/>
      <c r="C4466" s="87"/>
      <c r="F4466" s="88"/>
      <c r="IL4466" s="50"/>
      <c r="IM4466" s="50"/>
      <c r="IN4466" s="50"/>
      <c r="IO4466" s="50"/>
      <c r="IP4466" s="50"/>
    </row>
    <row r="4467" s="83" customFormat="1" ht="15.75" customHeight="1" spans="1:250">
      <c r="A4467" s="89"/>
      <c r="C4467" s="87"/>
      <c r="F4467" s="88"/>
      <c r="IL4467" s="50"/>
      <c r="IM4467" s="50"/>
      <c r="IN4467" s="50"/>
      <c r="IO4467" s="50"/>
      <c r="IP4467" s="50"/>
    </row>
    <row r="4468" s="83" customFormat="1" ht="15.75" customHeight="1" spans="1:250">
      <c r="A4468" s="89"/>
      <c r="C4468" s="87"/>
      <c r="F4468" s="88"/>
      <c r="IL4468" s="50"/>
      <c r="IM4468" s="50"/>
      <c r="IN4468" s="50"/>
      <c r="IO4468" s="50"/>
      <c r="IP4468" s="50"/>
    </row>
    <row r="4469" s="83" customFormat="1" ht="15.75" customHeight="1" spans="1:250">
      <c r="A4469" s="89"/>
      <c r="C4469" s="87"/>
      <c r="F4469" s="88"/>
      <c r="IL4469" s="50"/>
      <c r="IM4469" s="50"/>
      <c r="IN4469" s="50"/>
      <c r="IO4469" s="50"/>
      <c r="IP4469" s="50"/>
    </row>
    <row r="4470" s="83" customFormat="1" ht="15.75" customHeight="1" spans="1:250">
      <c r="A4470" s="89"/>
      <c r="C4470" s="87"/>
      <c r="F4470" s="88"/>
      <c r="IL4470" s="50"/>
      <c r="IM4470" s="50"/>
      <c r="IN4470" s="50"/>
      <c r="IO4470" s="50"/>
      <c r="IP4470" s="50"/>
    </row>
    <row r="4471" s="83" customFormat="1" ht="15.75" customHeight="1" spans="1:250">
      <c r="A4471" s="89"/>
      <c r="C4471" s="87"/>
      <c r="F4471" s="88"/>
      <c r="IL4471" s="50"/>
      <c r="IM4471" s="50"/>
      <c r="IN4471" s="50"/>
      <c r="IO4471" s="50"/>
      <c r="IP4471" s="50"/>
    </row>
    <row r="4472" s="83" customFormat="1" ht="15.75" customHeight="1" spans="1:250">
      <c r="A4472" s="89"/>
      <c r="C4472" s="87"/>
      <c r="F4472" s="88"/>
      <c r="IL4472" s="50"/>
      <c r="IM4472" s="50"/>
      <c r="IN4472" s="50"/>
      <c r="IO4472" s="50"/>
      <c r="IP4472" s="50"/>
    </row>
    <row r="4473" s="83" customFormat="1" ht="15.75" customHeight="1" spans="1:250">
      <c r="A4473" s="89"/>
      <c r="C4473" s="87"/>
      <c r="F4473" s="88"/>
      <c r="IL4473" s="50"/>
      <c r="IM4473" s="50"/>
      <c r="IN4473" s="50"/>
      <c r="IO4473" s="50"/>
      <c r="IP4473" s="50"/>
    </row>
    <row r="4474" s="83" customFormat="1" ht="15.75" customHeight="1" spans="1:250">
      <c r="A4474" s="89"/>
      <c r="C4474" s="87"/>
      <c r="F4474" s="88"/>
      <c r="IL4474" s="50"/>
      <c r="IM4474" s="50"/>
      <c r="IN4474" s="50"/>
      <c r="IO4474" s="50"/>
      <c r="IP4474" s="50"/>
    </row>
    <row r="4475" s="83" customFormat="1" ht="15.75" customHeight="1" spans="1:250">
      <c r="A4475" s="89"/>
      <c r="C4475" s="87"/>
      <c r="F4475" s="88"/>
      <c r="IL4475" s="50"/>
      <c r="IM4475" s="50"/>
      <c r="IN4475" s="50"/>
      <c r="IO4475" s="50"/>
      <c r="IP4475" s="50"/>
    </row>
    <row r="4476" s="83" customFormat="1" ht="15.75" customHeight="1" spans="1:250">
      <c r="A4476" s="89"/>
      <c r="C4476" s="87"/>
      <c r="F4476" s="88"/>
      <c r="IL4476" s="50"/>
      <c r="IM4476" s="50"/>
      <c r="IN4476" s="50"/>
      <c r="IO4476" s="50"/>
      <c r="IP4476" s="50"/>
    </row>
    <row r="4477" s="83" customFormat="1" ht="15.75" customHeight="1" spans="1:250">
      <c r="A4477" s="89"/>
      <c r="C4477" s="87"/>
      <c r="F4477" s="88"/>
      <c r="IL4477" s="50"/>
      <c r="IM4477" s="50"/>
      <c r="IN4477" s="50"/>
      <c r="IO4477" s="50"/>
      <c r="IP4477" s="50"/>
    </row>
    <row r="4478" s="83" customFormat="1" ht="15.75" customHeight="1" spans="1:250">
      <c r="A4478" s="89"/>
      <c r="C4478" s="87"/>
      <c r="F4478" s="88"/>
      <c r="IL4478" s="50"/>
      <c r="IM4478" s="50"/>
      <c r="IN4478" s="50"/>
      <c r="IO4478" s="50"/>
      <c r="IP4478" s="50"/>
    </row>
    <row r="4479" s="83" customFormat="1" ht="15.75" customHeight="1" spans="1:250">
      <c r="A4479" s="89"/>
      <c r="C4479" s="87"/>
      <c r="F4479" s="88"/>
      <c r="IL4479" s="50"/>
      <c r="IM4479" s="50"/>
      <c r="IN4479" s="50"/>
      <c r="IO4479" s="50"/>
      <c r="IP4479" s="50"/>
    </row>
    <row r="4480" s="83" customFormat="1" ht="15.75" customHeight="1" spans="1:250">
      <c r="A4480" s="89"/>
      <c r="C4480" s="87"/>
      <c r="F4480" s="88"/>
      <c r="IL4480" s="50"/>
      <c r="IM4480" s="50"/>
      <c r="IN4480" s="50"/>
      <c r="IO4480" s="50"/>
      <c r="IP4480" s="50"/>
    </row>
    <row r="4481" s="83" customFormat="1" ht="15.75" customHeight="1" spans="1:250">
      <c r="A4481" s="89"/>
      <c r="C4481" s="87"/>
      <c r="F4481" s="88"/>
      <c r="IL4481" s="50"/>
      <c r="IM4481" s="50"/>
      <c r="IN4481" s="50"/>
      <c r="IO4481" s="50"/>
      <c r="IP4481" s="50"/>
    </row>
    <row r="4482" s="83" customFormat="1" ht="15.75" customHeight="1" spans="1:250">
      <c r="A4482" s="89"/>
      <c r="C4482" s="87"/>
      <c r="F4482" s="88"/>
      <c r="IL4482" s="50"/>
      <c r="IM4482" s="50"/>
      <c r="IN4482" s="50"/>
      <c r="IO4482" s="50"/>
      <c r="IP4482" s="50"/>
    </row>
    <row r="4483" s="83" customFormat="1" ht="15.75" customHeight="1" spans="1:250">
      <c r="A4483" s="89"/>
      <c r="C4483" s="87"/>
      <c r="F4483" s="88"/>
      <c r="IL4483" s="50"/>
      <c r="IM4483" s="50"/>
      <c r="IN4483" s="50"/>
      <c r="IO4483" s="50"/>
      <c r="IP4483" s="50"/>
    </row>
    <row r="4484" s="83" customFormat="1" ht="15.75" customHeight="1" spans="1:250">
      <c r="A4484" s="89"/>
      <c r="C4484" s="87"/>
      <c r="F4484" s="88"/>
      <c r="IL4484" s="50"/>
      <c r="IM4484" s="50"/>
      <c r="IN4484" s="50"/>
      <c r="IO4484" s="50"/>
      <c r="IP4484" s="50"/>
    </row>
    <row r="4485" s="83" customFormat="1" ht="15.75" customHeight="1" spans="1:250">
      <c r="A4485" s="89"/>
      <c r="C4485" s="87"/>
      <c r="F4485" s="88"/>
      <c r="IL4485" s="50"/>
      <c r="IM4485" s="50"/>
      <c r="IN4485" s="50"/>
      <c r="IO4485" s="50"/>
      <c r="IP4485" s="50"/>
    </row>
    <row r="4486" s="83" customFormat="1" ht="15.75" customHeight="1" spans="1:250">
      <c r="A4486" s="89"/>
      <c r="C4486" s="87"/>
      <c r="F4486" s="88"/>
      <c r="IL4486" s="50"/>
      <c r="IM4486" s="50"/>
      <c r="IN4486" s="50"/>
      <c r="IO4486" s="50"/>
      <c r="IP4486" s="50"/>
    </row>
    <row r="4487" s="83" customFormat="1" ht="15.75" customHeight="1" spans="1:250">
      <c r="A4487" s="89"/>
      <c r="C4487" s="87"/>
      <c r="F4487" s="88"/>
      <c r="IL4487" s="50"/>
      <c r="IM4487" s="50"/>
      <c r="IN4487" s="50"/>
      <c r="IO4487" s="50"/>
      <c r="IP4487" s="50"/>
    </row>
    <row r="4488" s="83" customFormat="1" ht="15.75" customHeight="1" spans="1:250">
      <c r="A4488" s="89"/>
      <c r="C4488" s="87"/>
      <c r="F4488" s="88"/>
      <c r="IL4488" s="50"/>
      <c r="IM4488" s="50"/>
      <c r="IN4488" s="50"/>
      <c r="IO4488" s="50"/>
      <c r="IP4488" s="50"/>
    </row>
    <row r="4489" s="83" customFormat="1" ht="15.75" customHeight="1" spans="1:250">
      <c r="A4489" s="89"/>
      <c r="C4489" s="87"/>
      <c r="F4489" s="88"/>
      <c r="IL4489" s="50"/>
      <c r="IM4489" s="50"/>
      <c r="IN4489" s="50"/>
      <c r="IO4489" s="50"/>
      <c r="IP4489" s="50"/>
    </row>
    <row r="4490" s="83" customFormat="1" ht="15.75" customHeight="1" spans="1:250">
      <c r="A4490" s="89"/>
      <c r="C4490" s="87"/>
      <c r="F4490" s="88"/>
      <c r="IL4490" s="50"/>
      <c r="IM4490" s="50"/>
      <c r="IN4490" s="50"/>
      <c r="IO4490" s="50"/>
      <c r="IP4490" s="50"/>
    </row>
    <row r="4491" s="83" customFormat="1" ht="15.75" customHeight="1" spans="1:250">
      <c r="A4491" s="89"/>
      <c r="C4491" s="87"/>
      <c r="F4491" s="88"/>
      <c r="IL4491" s="50"/>
      <c r="IM4491" s="50"/>
      <c r="IN4491" s="50"/>
      <c r="IO4491" s="50"/>
      <c r="IP4491" s="50"/>
    </row>
    <row r="4492" s="83" customFormat="1" ht="15.75" customHeight="1" spans="1:250">
      <c r="A4492" s="89"/>
      <c r="C4492" s="87"/>
      <c r="F4492" s="88"/>
      <c r="IL4492" s="50"/>
      <c r="IM4492" s="50"/>
      <c r="IN4492" s="50"/>
      <c r="IO4492" s="50"/>
      <c r="IP4492" s="50"/>
    </row>
    <row r="4493" s="83" customFormat="1" ht="15.75" customHeight="1" spans="1:250">
      <c r="A4493" s="89"/>
      <c r="C4493" s="87"/>
      <c r="F4493" s="88"/>
      <c r="IL4493" s="50"/>
      <c r="IM4493" s="50"/>
      <c r="IN4493" s="50"/>
      <c r="IO4493" s="50"/>
      <c r="IP4493" s="50"/>
    </row>
    <row r="4494" s="83" customFormat="1" ht="15.75" customHeight="1" spans="1:250">
      <c r="A4494" s="89"/>
      <c r="C4494" s="87"/>
      <c r="F4494" s="88"/>
      <c r="IL4494" s="50"/>
      <c r="IM4494" s="50"/>
      <c r="IN4494" s="50"/>
      <c r="IO4494" s="50"/>
      <c r="IP4494" s="50"/>
    </row>
    <row r="4495" s="83" customFormat="1" ht="15.75" customHeight="1" spans="1:250">
      <c r="A4495" s="89"/>
      <c r="C4495" s="87"/>
      <c r="F4495" s="88"/>
      <c r="IL4495" s="50"/>
      <c r="IM4495" s="50"/>
      <c r="IN4495" s="50"/>
      <c r="IO4495" s="50"/>
      <c r="IP4495" s="50"/>
    </row>
    <row r="4496" s="83" customFormat="1" ht="15.75" customHeight="1" spans="1:250">
      <c r="A4496" s="89"/>
      <c r="C4496" s="87"/>
      <c r="F4496" s="88"/>
      <c r="IL4496" s="50"/>
      <c r="IM4496" s="50"/>
      <c r="IN4496" s="50"/>
      <c r="IO4496" s="50"/>
      <c r="IP4496" s="50"/>
    </row>
    <row r="4497" s="83" customFormat="1" ht="15.75" customHeight="1" spans="1:250">
      <c r="A4497" s="89"/>
      <c r="C4497" s="87"/>
      <c r="F4497" s="88"/>
      <c r="IL4497" s="50"/>
      <c r="IM4497" s="50"/>
      <c r="IN4497" s="50"/>
      <c r="IO4497" s="50"/>
      <c r="IP4497" s="50"/>
    </row>
    <row r="4498" s="83" customFormat="1" ht="15.75" customHeight="1" spans="1:250">
      <c r="A4498" s="89"/>
      <c r="C4498" s="87"/>
      <c r="F4498" s="88"/>
      <c r="IL4498" s="50"/>
      <c r="IM4498" s="50"/>
      <c r="IN4498" s="50"/>
      <c r="IO4498" s="50"/>
      <c r="IP4498" s="50"/>
    </row>
    <row r="4499" s="83" customFormat="1" ht="15.75" customHeight="1" spans="1:250">
      <c r="A4499" s="89"/>
      <c r="C4499" s="87"/>
      <c r="F4499" s="88"/>
      <c r="IL4499" s="50"/>
      <c r="IM4499" s="50"/>
      <c r="IN4499" s="50"/>
      <c r="IO4499" s="50"/>
      <c r="IP4499" s="50"/>
    </row>
    <row r="4500" s="83" customFormat="1" ht="15.75" customHeight="1" spans="1:250">
      <c r="A4500" s="89"/>
      <c r="C4500" s="87"/>
      <c r="F4500" s="88"/>
      <c r="IL4500" s="50"/>
      <c r="IM4500" s="50"/>
      <c r="IN4500" s="50"/>
      <c r="IO4500" s="50"/>
      <c r="IP4500" s="50"/>
    </row>
    <row r="4501" s="83" customFormat="1" ht="15.75" customHeight="1" spans="1:250">
      <c r="A4501" s="89"/>
      <c r="C4501" s="87"/>
      <c r="F4501" s="88"/>
      <c r="IL4501" s="50"/>
      <c r="IM4501" s="50"/>
      <c r="IN4501" s="50"/>
      <c r="IO4501" s="50"/>
      <c r="IP4501" s="50"/>
    </row>
    <row r="4502" s="83" customFormat="1" ht="15.75" customHeight="1" spans="1:250">
      <c r="A4502" s="89"/>
      <c r="C4502" s="87"/>
      <c r="F4502" s="88"/>
      <c r="IL4502" s="50"/>
      <c r="IM4502" s="50"/>
      <c r="IN4502" s="50"/>
      <c r="IO4502" s="50"/>
      <c r="IP4502" s="50"/>
    </row>
    <row r="4503" s="83" customFormat="1" ht="15.75" customHeight="1" spans="1:250">
      <c r="A4503" s="89"/>
      <c r="C4503" s="87"/>
      <c r="F4503" s="88"/>
      <c r="IL4503" s="50"/>
      <c r="IM4503" s="50"/>
      <c r="IN4503" s="50"/>
      <c r="IO4503" s="50"/>
      <c r="IP4503" s="50"/>
    </row>
    <row r="4504" s="83" customFormat="1" ht="15.75" customHeight="1" spans="1:250">
      <c r="A4504" s="89"/>
      <c r="C4504" s="87"/>
      <c r="F4504" s="88"/>
      <c r="IL4504" s="50"/>
      <c r="IM4504" s="50"/>
      <c r="IN4504" s="50"/>
      <c r="IO4504" s="50"/>
      <c r="IP4504" s="50"/>
    </row>
    <row r="4505" s="83" customFormat="1" ht="15.75" customHeight="1" spans="1:250">
      <c r="A4505" s="89"/>
      <c r="C4505" s="87"/>
      <c r="F4505" s="88"/>
      <c r="IL4505" s="50"/>
      <c r="IM4505" s="50"/>
      <c r="IN4505" s="50"/>
      <c r="IO4505" s="50"/>
      <c r="IP4505" s="50"/>
    </row>
    <row r="4506" s="83" customFormat="1" ht="15.75" customHeight="1" spans="1:250">
      <c r="A4506" s="89"/>
      <c r="C4506" s="87"/>
      <c r="F4506" s="88"/>
      <c r="IL4506" s="50"/>
      <c r="IM4506" s="50"/>
      <c r="IN4506" s="50"/>
      <c r="IO4506" s="50"/>
      <c r="IP4506" s="50"/>
    </row>
    <row r="4507" s="83" customFormat="1" ht="15.75" customHeight="1" spans="1:250">
      <c r="A4507" s="89"/>
      <c r="C4507" s="87"/>
      <c r="F4507" s="88"/>
      <c r="IL4507" s="50"/>
      <c r="IM4507" s="50"/>
      <c r="IN4507" s="50"/>
      <c r="IO4507" s="50"/>
      <c r="IP4507" s="50"/>
    </row>
    <row r="4508" s="83" customFormat="1" ht="15.75" customHeight="1" spans="1:250">
      <c r="A4508" s="89"/>
      <c r="C4508" s="87"/>
      <c r="F4508" s="88"/>
      <c r="IL4508" s="50"/>
      <c r="IM4508" s="50"/>
      <c r="IN4508" s="50"/>
      <c r="IO4508" s="50"/>
      <c r="IP4508" s="50"/>
    </row>
    <row r="4509" s="83" customFormat="1" ht="15.75" customHeight="1" spans="1:250">
      <c r="A4509" s="89"/>
      <c r="C4509" s="87"/>
      <c r="F4509" s="88"/>
      <c r="IL4509" s="50"/>
      <c r="IM4509" s="50"/>
      <c r="IN4509" s="50"/>
      <c r="IO4509" s="50"/>
      <c r="IP4509" s="50"/>
    </row>
    <row r="4510" s="83" customFormat="1" ht="15.75" customHeight="1" spans="1:250">
      <c r="A4510" s="89"/>
      <c r="C4510" s="87"/>
      <c r="F4510" s="88"/>
      <c r="IL4510" s="50"/>
      <c r="IM4510" s="50"/>
      <c r="IN4510" s="50"/>
      <c r="IO4510" s="50"/>
      <c r="IP4510" s="50"/>
    </row>
    <row r="4511" s="83" customFormat="1" ht="15.75" customHeight="1" spans="1:250">
      <c r="A4511" s="89"/>
      <c r="C4511" s="87"/>
      <c r="F4511" s="88"/>
      <c r="IL4511" s="50"/>
      <c r="IM4511" s="50"/>
      <c r="IN4511" s="50"/>
      <c r="IO4511" s="50"/>
      <c r="IP4511" s="50"/>
    </row>
    <row r="4512" s="83" customFormat="1" ht="15.75" customHeight="1" spans="1:250">
      <c r="A4512" s="89"/>
      <c r="C4512" s="87"/>
      <c r="F4512" s="88"/>
      <c r="IL4512" s="50"/>
      <c r="IM4512" s="50"/>
      <c r="IN4512" s="50"/>
      <c r="IO4512" s="50"/>
      <c r="IP4512" s="50"/>
    </row>
    <row r="4513" s="83" customFormat="1" ht="15.75" customHeight="1" spans="1:250">
      <c r="A4513" s="89"/>
      <c r="C4513" s="87"/>
      <c r="F4513" s="88"/>
      <c r="IL4513" s="50"/>
      <c r="IM4513" s="50"/>
      <c r="IN4513" s="50"/>
      <c r="IO4513" s="50"/>
      <c r="IP4513" s="50"/>
    </row>
    <row r="4514" s="83" customFormat="1" ht="15.75" customHeight="1" spans="1:250">
      <c r="A4514" s="89"/>
      <c r="C4514" s="87"/>
      <c r="F4514" s="88"/>
      <c r="IL4514" s="50"/>
      <c r="IM4514" s="50"/>
      <c r="IN4514" s="50"/>
      <c r="IO4514" s="50"/>
      <c r="IP4514" s="50"/>
    </row>
    <row r="4515" s="83" customFormat="1" ht="15.75" customHeight="1" spans="1:250">
      <c r="A4515" s="89"/>
      <c r="C4515" s="87"/>
      <c r="F4515" s="88"/>
      <c r="IL4515" s="50"/>
      <c r="IM4515" s="50"/>
      <c r="IN4515" s="50"/>
      <c r="IO4515" s="50"/>
      <c r="IP4515" s="50"/>
    </row>
    <row r="4516" s="83" customFormat="1" ht="15.75" customHeight="1" spans="1:250">
      <c r="A4516" s="89"/>
      <c r="C4516" s="87"/>
      <c r="F4516" s="88"/>
      <c r="IL4516" s="50"/>
      <c r="IM4516" s="50"/>
      <c r="IN4516" s="50"/>
      <c r="IO4516" s="50"/>
      <c r="IP4516" s="50"/>
    </row>
    <row r="4517" s="83" customFormat="1" ht="15.75" customHeight="1" spans="1:250">
      <c r="A4517" s="89"/>
      <c r="C4517" s="87"/>
      <c r="F4517" s="88"/>
      <c r="IL4517" s="50"/>
      <c r="IM4517" s="50"/>
      <c r="IN4517" s="50"/>
      <c r="IO4517" s="50"/>
      <c r="IP4517" s="50"/>
    </row>
    <row r="4518" s="83" customFormat="1" ht="15.75" customHeight="1" spans="1:250">
      <c r="A4518" s="89"/>
      <c r="C4518" s="87"/>
      <c r="F4518" s="88"/>
      <c r="IL4518" s="50"/>
      <c r="IM4518" s="50"/>
      <c r="IN4518" s="50"/>
      <c r="IO4518" s="50"/>
      <c r="IP4518" s="50"/>
    </row>
    <row r="4519" s="83" customFormat="1" ht="15.75" customHeight="1" spans="1:250">
      <c r="A4519" s="89"/>
      <c r="C4519" s="87"/>
      <c r="F4519" s="88"/>
      <c r="IL4519" s="50"/>
      <c r="IM4519" s="50"/>
      <c r="IN4519" s="50"/>
      <c r="IO4519" s="50"/>
      <c r="IP4519" s="50"/>
    </row>
    <row r="4520" s="83" customFormat="1" ht="15.75" customHeight="1" spans="1:250">
      <c r="A4520" s="89"/>
      <c r="C4520" s="87"/>
      <c r="F4520" s="88"/>
      <c r="IL4520" s="50"/>
      <c r="IM4520" s="50"/>
      <c r="IN4520" s="50"/>
      <c r="IO4520" s="50"/>
      <c r="IP4520" s="50"/>
    </row>
    <row r="4521" s="83" customFormat="1" ht="15.75" customHeight="1" spans="1:250">
      <c r="A4521" s="89"/>
      <c r="C4521" s="87"/>
      <c r="F4521" s="88"/>
      <c r="IL4521" s="50"/>
      <c r="IM4521" s="50"/>
      <c r="IN4521" s="50"/>
      <c r="IO4521" s="50"/>
      <c r="IP4521" s="50"/>
    </row>
    <row r="4522" s="83" customFormat="1" ht="15.75" customHeight="1" spans="1:250">
      <c r="A4522" s="89"/>
      <c r="C4522" s="87"/>
      <c r="F4522" s="88"/>
      <c r="IL4522" s="50"/>
      <c r="IM4522" s="50"/>
      <c r="IN4522" s="50"/>
      <c r="IO4522" s="50"/>
      <c r="IP4522" s="50"/>
    </row>
    <row r="4523" s="83" customFormat="1" ht="15.75" customHeight="1" spans="1:250">
      <c r="A4523" s="89"/>
      <c r="C4523" s="87"/>
      <c r="F4523" s="88"/>
      <c r="IL4523" s="50"/>
      <c r="IM4523" s="50"/>
      <c r="IN4523" s="50"/>
      <c r="IO4523" s="50"/>
      <c r="IP4523" s="50"/>
    </row>
    <row r="4524" s="83" customFormat="1" ht="15.75" customHeight="1" spans="1:250">
      <c r="A4524" s="89"/>
      <c r="C4524" s="87"/>
      <c r="F4524" s="88"/>
      <c r="IL4524" s="50"/>
      <c r="IM4524" s="50"/>
      <c r="IN4524" s="50"/>
      <c r="IO4524" s="50"/>
      <c r="IP4524" s="50"/>
    </row>
    <row r="4525" s="83" customFormat="1" ht="15.75" customHeight="1" spans="1:250">
      <c r="A4525" s="89"/>
      <c r="C4525" s="87"/>
      <c r="F4525" s="88"/>
      <c r="IL4525" s="50"/>
      <c r="IM4525" s="50"/>
      <c r="IN4525" s="50"/>
      <c r="IO4525" s="50"/>
      <c r="IP4525" s="50"/>
    </row>
    <row r="4526" s="83" customFormat="1" ht="15.75" customHeight="1" spans="1:250">
      <c r="A4526" s="89"/>
      <c r="C4526" s="87"/>
      <c r="F4526" s="88"/>
      <c r="IL4526" s="50"/>
      <c r="IM4526" s="50"/>
      <c r="IN4526" s="50"/>
      <c r="IO4526" s="50"/>
      <c r="IP4526" s="50"/>
    </row>
    <row r="4527" s="83" customFormat="1" ht="15.75" customHeight="1" spans="1:250">
      <c r="A4527" s="89"/>
      <c r="C4527" s="87"/>
      <c r="F4527" s="88"/>
      <c r="IL4527" s="50"/>
      <c r="IM4527" s="50"/>
      <c r="IN4527" s="50"/>
      <c r="IO4527" s="50"/>
      <c r="IP4527" s="50"/>
    </row>
    <row r="4528" s="83" customFormat="1" ht="15.75" customHeight="1" spans="1:250">
      <c r="A4528" s="89"/>
      <c r="C4528" s="87"/>
      <c r="F4528" s="88"/>
      <c r="IL4528" s="50"/>
      <c r="IM4528" s="50"/>
      <c r="IN4528" s="50"/>
      <c r="IO4528" s="50"/>
      <c r="IP4528" s="50"/>
    </row>
    <row r="4529" s="83" customFormat="1" ht="15.75" customHeight="1" spans="1:250">
      <c r="A4529" s="89"/>
      <c r="C4529" s="87"/>
      <c r="F4529" s="88"/>
      <c r="IL4529" s="50"/>
      <c r="IM4529" s="50"/>
      <c r="IN4529" s="50"/>
      <c r="IO4529" s="50"/>
      <c r="IP4529" s="50"/>
    </row>
    <row r="4530" s="83" customFormat="1" ht="15.75" customHeight="1" spans="1:250">
      <c r="A4530" s="89"/>
      <c r="C4530" s="87"/>
      <c r="F4530" s="88"/>
      <c r="IL4530" s="50"/>
      <c r="IM4530" s="50"/>
      <c r="IN4530" s="50"/>
      <c r="IO4530" s="50"/>
      <c r="IP4530" s="50"/>
    </row>
    <row r="4531" s="83" customFormat="1" ht="15.75" customHeight="1" spans="1:250">
      <c r="A4531" s="89"/>
      <c r="C4531" s="87"/>
      <c r="F4531" s="88"/>
      <c r="IL4531" s="50"/>
      <c r="IM4531" s="50"/>
      <c r="IN4531" s="50"/>
      <c r="IO4531" s="50"/>
      <c r="IP4531" s="50"/>
    </row>
    <row r="4532" s="83" customFormat="1" ht="15.75" customHeight="1" spans="1:250">
      <c r="A4532" s="89"/>
      <c r="C4532" s="87"/>
      <c r="F4532" s="88"/>
      <c r="IL4532" s="50"/>
      <c r="IM4532" s="50"/>
      <c r="IN4532" s="50"/>
      <c r="IO4532" s="50"/>
      <c r="IP4532" s="50"/>
    </row>
    <row r="4533" s="83" customFormat="1" ht="15.75" customHeight="1" spans="1:250">
      <c r="A4533" s="89"/>
      <c r="C4533" s="87"/>
      <c r="F4533" s="88"/>
      <c r="IL4533" s="50"/>
      <c r="IM4533" s="50"/>
      <c r="IN4533" s="50"/>
      <c r="IO4533" s="50"/>
      <c r="IP4533" s="50"/>
    </row>
    <row r="4534" s="83" customFormat="1" ht="15.75" customHeight="1" spans="1:250">
      <c r="A4534" s="89"/>
      <c r="C4534" s="87"/>
      <c r="F4534" s="88"/>
      <c r="IL4534" s="50"/>
      <c r="IM4534" s="50"/>
      <c r="IN4534" s="50"/>
      <c r="IO4534" s="50"/>
      <c r="IP4534" s="50"/>
    </row>
    <row r="4535" s="83" customFormat="1" ht="15.75" customHeight="1" spans="1:250">
      <c r="A4535" s="89"/>
      <c r="C4535" s="87"/>
      <c r="F4535" s="88"/>
      <c r="IL4535" s="50"/>
      <c r="IM4535" s="50"/>
      <c r="IN4535" s="50"/>
      <c r="IO4535" s="50"/>
      <c r="IP4535" s="50"/>
    </row>
    <row r="4536" s="83" customFormat="1" ht="15.75" customHeight="1" spans="1:250">
      <c r="A4536" s="89"/>
      <c r="C4536" s="87"/>
      <c r="F4536" s="88"/>
      <c r="IL4536" s="50"/>
      <c r="IM4536" s="50"/>
      <c r="IN4536" s="50"/>
      <c r="IO4536" s="50"/>
      <c r="IP4536" s="50"/>
    </row>
    <row r="4537" s="83" customFormat="1" ht="15.75" customHeight="1" spans="1:250">
      <c r="A4537" s="89"/>
      <c r="C4537" s="87"/>
      <c r="F4537" s="88"/>
      <c r="IL4537" s="50"/>
      <c r="IM4537" s="50"/>
      <c r="IN4537" s="50"/>
      <c r="IO4537" s="50"/>
      <c r="IP4537" s="50"/>
    </row>
    <row r="4538" s="83" customFormat="1" ht="15.75" customHeight="1" spans="1:250">
      <c r="A4538" s="89"/>
      <c r="C4538" s="87"/>
      <c r="F4538" s="88"/>
      <c r="IL4538" s="50"/>
      <c r="IM4538" s="50"/>
      <c r="IN4538" s="50"/>
      <c r="IO4538" s="50"/>
      <c r="IP4538" s="50"/>
    </row>
    <row r="4539" s="83" customFormat="1" ht="15.75" customHeight="1" spans="1:250">
      <c r="A4539" s="89"/>
      <c r="C4539" s="87"/>
      <c r="F4539" s="88"/>
      <c r="IL4539" s="50"/>
      <c r="IM4539" s="50"/>
      <c r="IN4539" s="50"/>
      <c r="IO4539" s="50"/>
      <c r="IP4539" s="50"/>
    </row>
    <row r="4540" s="83" customFormat="1" ht="15.75" customHeight="1" spans="1:250">
      <c r="A4540" s="89"/>
      <c r="C4540" s="87"/>
      <c r="F4540" s="88"/>
      <c r="IL4540" s="50"/>
      <c r="IM4540" s="50"/>
      <c r="IN4540" s="50"/>
      <c r="IO4540" s="50"/>
      <c r="IP4540" s="50"/>
    </row>
    <row r="4541" s="83" customFormat="1" ht="15.75" customHeight="1" spans="1:250">
      <c r="A4541" s="89"/>
      <c r="C4541" s="87"/>
      <c r="F4541" s="88"/>
      <c r="IL4541" s="50"/>
      <c r="IM4541" s="50"/>
      <c r="IN4541" s="50"/>
      <c r="IO4541" s="50"/>
      <c r="IP4541" s="50"/>
    </row>
    <row r="4542" s="83" customFormat="1" ht="15.75" customHeight="1" spans="1:250">
      <c r="A4542" s="89"/>
      <c r="C4542" s="87"/>
      <c r="F4542" s="88"/>
      <c r="IL4542" s="50"/>
      <c r="IM4542" s="50"/>
      <c r="IN4542" s="50"/>
      <c r="IO4542" s="50"/>
      <c r="IP4542" s="50"/>
    </row>
    <row r="4543" s="83" customFormat="1" ht="15.75" customHeight="1" spans="1:250">
      <c r="A4543" s="89"/>
      <c r="C4543" s="87"/>
      <c r="F4543" s="88"/>
      <c r="IL4543" s="50"/>
      <c r="IM4543" s="50"/>
      <c r="IN4543" s="50"/>
      <c r="IO4543" s="50"/>
      <c r="IP4543" s="50"/>
    </row>
    <row r="4544" s="83" customFormat="1" ht="15.75" customHeight="1" spans="1:250">
      <c r="A4544" s="89"/>
      <c r="C4544" s="87"/>
      <c r="F4544" s="88"/>
      <c r="IL4544" s="50"/>
      <c r="IM4544" s="50"/>
      <c r="IN4544" s="50"/>
      <c r="IO4544" s="50"/>
      <c r="IP4544" s="50"/>
    </row>
    <row r="4545" s="83" customFormat="1" ht="15.75" customHeight="1" spans="1:250">
      <c r="A4545" s="89"/>
      <c r="C4545" s="87"/>
      <c r="F4545" s="88"/>
      <c r="IL4545" s="50"/>
      <c r="IM4545" s="50"/>
      <c r="IN4545" s="50"/>
      <c r="IO4545" s="50"/>
      <c r="IP4545" s="50"/>
    </row>
    <row r="4546" s="83" customFormat="1" ht="15.75" customHeight="1" spans="1:250">
      <c r="A4546" s="89"/>
      <c r="C4546" s="87"/>
      <c r="F4546" s="88"/>
      <c r="IL4546" s="50"/>
      <c r="IM4546" s="50"/>
      <c r="IN4546" s="50"/>
      <c r="IO4546" s="50"/>
      <c r="IP4546" s="50"/>
    </row>
    <row r="4547" s="83" customFormat="1" ht="15.75" customHeight="1" spans="1:250">
      <c r="A4547" s="89"/>
      <c r="C4547" s="87"/>
      <c r="F4547" s="88"/>
      <c r="IL4547" s="50"/>
      <c r="IM4547" s="50"/>
      <c r="IN4547" s="50"/>
      <c r="IO4547" s="50"/>
      <c r="IP4547" s="50"/>
    </row>
    <row r="4548" s="83" customFormat="1" ht="15.75" customHeight="1" spans="1:250">
      <c r="A4548" s="89"/>
      <c r="C4548" s="87"/>
      <c r="F4548" s="88"/>
      <c r="IL4548" s="50"/>
      <c r="IM4548" s="50"/>
      <c r="IN4548" s="50"/>
      <c r="IO4548" s="50"/>
      <c r="IP4548" s="50"/>
    </row>
    <row r="4549" s="83" customFormat="1" ht="15.75" customHeight="1" spans="1:250">
      <c r="A4549" s="89"/>
      <c r="C4549" s="87"/>
      <c r="F4549" s="88"/>
      <c r="IL4549" s="50"/>
      <c r="IM4549" s="50"/>
      <c r="IN4549" s="50"/>
      <c r="IO4549" s="50"/>
      <c r="IP4549" s="50"/>
    </row>
    <row r="4550" s="83" customFormat="1" ht="15.75" customHeight="1" spans="1:250">
      <c r="A4550" s="89"/>
      <c r="C4550" s="87"/>
      <c r="F4550" s="88"/>
      <c r="IL4550" s="50"/>
      <c r="IM4550" s="50"/>
      <c r="IN4550" s="50"/>
      <c r="IO4550" s="50"/>
      <c r="IP4550" s="50"/>
    </row>
    <row r="4551" s="83" customFormat="1" ht="15.75" customHeight="1" spans="1:250">
      <c r="A4551" s="89"/>
      <c r="C4551" s="87"/>
      <c r="F4551" s="88"/>
      <c r="IL4551" s="50"/>
      <c r="IM4551" s="50"/>
      <c r="IN4551" s="50"/>
      <c r="IO4551" s="50"/>
      <c r="IP4551" s="50"/>
    </row>
    <row r="4552" s="83" customFormat="1" ht="15.75" customHeight="1" spans="1:250">
      <c r="A4552" s="89"/>
      <c r="C4552" s="87"/>
      <c r="F4552" s="88"/>
      <c r="IL4552" s="50"/>
      <c r="IM4552" s="50"/>
      <c r="IN4552" s="50"/>
      <c r="IO4552" s="50"/>
      <c r="IP4552" s="50"/>
    </row>
    <row r="4553" s="83" customFormat="1" ht="15.75" customHeight="1" spans="1:250">
      <c r="A4553" s="89"/>
      <c r="C4553" s="87"/>
      <c r="F4553" s="88"/>
      <c r="IL4553" s="50"/>
      <c r="IM4553" s="50"/>
      <c r="IN4553" s="50"/>
      <c r="IO4553" s="50"/>
      <c r="IP4553" s="50"/>
    </row>
    <row r="4554" s="83" customFormat="1" ht="15.75" customHeight="1" spans="1:250">
      <c r="A4554" s="89"/>
      <c r="C4554" s="87"/>
      <c r="F4554" s="88"/>
      <c r="IL4554" s="50"/>
      <c r="IM4554" s="50"/>
      <c r="IN4554" s="50"/>
      <c r="IO4554" s="50"/>
      <c r="IP4554" s="50"/>
    </row>
    <row r="4555" s="83" customFormat="1" ht="15.75" customHeight="1" spans="1:250">
      <c r="A4555" s="89"/>
      <c r="C4555" s="87"/>
      <c r="F4555" s="88"/>
      <c r="IL4555" s="50"/>
      <c r="IM4555" s="50"/>
      <c r="IN4555" s="50"/>
      <c r="IO4555" s="50"/>
      <c r="IP4555" s="50"/>
    </row>
    <row r="4556" s="83" customFormat="1" ht="15.75" customHeight="1" spans="1:250">
      <c r="A4556" s="89"/>
      <c r="C4556" s="87"/>
      <c r="F4556" s="88"/>
      <c r="IL4556" s="50"/>
      <c r="IM4556" s="50"/>
      <c r="IN4556" s="50"/>
      <c r="IO4556" s="50"/>
      <c r="IP4556" s="50"/>
    </row>
    <row r="4557" s="83" customFormat="1" ht="15.75" customHeight="1" spans="1:250">
      <c r="A4557" s="89"/>
      <c r="C4557" s="87"/>
      <c r="F4557" s="88"/>
      <c r="IL4557" s="50"/>
      <c r="IM4557" s="50"/>
      <c r="IN4557" s="50"/>
      <c r="IO4557" s="50"/>
      <c r="IP4557" s="50"/>
    </row>
    <row r="4558" s="83" customFormat="1" ht="15.75" customHeight="1" spans="1:250">
      <c r="A4558" s="89"/>
      <c r="C4558" s="87"/>
      <c r="F4558" s="88"/>
      <c r="IL4558" s="50"/>
      <c r="IM4558" s="50"/>
      <c r="IN4558" s="50"/>
      <c r="IO4558" s="50"/>
      <c r="IP4558" s="50"/>
    </row>
    <row r="4559" s="83" customFormat="1" ht="15.75" customHeight="1" spans="1:250">
      <c r="A4559" s="89"/>
      <c r="C4559" s="87"/>
      <c r="F4559" s="88"/>
      <c r="IL4559" s="50"/>
      <c r="IM4559" s="50"/>
      <c r="IN4559" s="50"/>
      <c r="IO4559" s="50"/>
      <c r="IP4559" s="50"/>
    </row>
    <row r="4560" s="83" customFormat="1" ht="15.75" customHeight="1" spans="1:250">
      <c r="A4560" s="89"/>
      <c r="C4560" s="87"/>
      <c r="F4560" s="88"/>
      <c r="IL4560" s="50"/>
      <c r="IM4560" s="50"/>
      <c r="IN4560" s="50"/>
      <c r="IO4560" s="50"/>
      <c r="IP4560" s="50"/>
    </row>
    <row r="4561" s="83" customFormat="1" ht="15.75" customHeight="1" spans="1:250">
      <c r="A4561" s="89"/>
      <c r="C4561" s="87"/>
      <c r="F4561" s="88"/>
      <c r="IL4561" s="50"/>
      <c r="IM4561" s="50"/>
      <c r="IN4561" s="50"/>
      <c r="IO4561" s="50"/>
      <c r="IP4561" s="50"/>
    </row>
    <row r="4562" s="83" customFormat="1" ht="15.75" customHeight="1" spans="1:250">
      <c r="A4562" s="89"/>
      <c r="C4562" s="87"/>
      <c r="F4562" s="88"/>
      <c r="IL4562" s="50"/>
      <c r="IM4562" s="50"/>
      <c r="IN4562" s="50"/>
      <c r="IO4562" s="50"/>
      <c r="IP4562" s="50"/>
    </row>
    <row r="4563" s="83" customFormat="1" ht="15.75" customHeight="1" spans="1:250">
      <c r="A4563" s="89"/>
      <c r="C4563" s="87"/>
      <c r="F4563" s="88"/>
      <c r="IL4563" s="50"/>
      <c r="IM4563" s="50"/>
      <c r="IN4563" s="50"/>
      <c r="IO4563" s="50"/>
      <c r="IP4563" s="50"/>
    </row>
    <row r="4564" s="83" customFormat="1" ht="15.75" customHeight="1" spans="1:250">
      <c r="A4564" s="89"/>
      <c r="C4564" s="87"/>
      <c r="F4564" s="88"/>
      <c r="IL4564" s="50"/>
      <c r="IM4564" s="50"/>
      <c r="IN4564" s="50"/>
      <c r="IO4564" s="50"/>
      <c r="IP4564" s="50"/>
    </row>
    <row r="4565" s="83" customFormat="1" ht="15.75" customHeight="1" spans="1:250">
      <c r="A4565" s="89"/>
      <c r="C4565" s="87"/>
      <c r="F4565" s="88"/>
      <c r="IL4565" s="50"/>
      <c r="IM4565" s="50"/>
      <c r="IN4565" s="50"/>
      <c r="IO4565" s="50"/>
      <c r="IP4565" s="50"/>
    </row>
    <row r="4566" s="83" customFormat="1" ht="15.75" customHeight="1" spans="1:250">
      <c r="A4566" s="89"/>
      <c r="C4566" s="87"/>
      <c r="F4566" s="88"/>
      <c r="IL4566" s="50"/>
      <c r="IM4566" s="50"/>
      <c r="IN4566" s="50"/>
      <c r="IO4566" s="50"/>
      <c r="IP4566" s="50"/>
    </row>
    <row r="4567" s="83" customFormat="1" ht="15.75" customHeight="1" spans="1:250">
      <c r="A4567" s="89"/>
      <c r="C4567" s="87"/>
      <c r="F4567" s="88"/>
      <c r="IL4567" s="50"/>
      <c r="IM4567" s="50"/>
      <c r="IN4567" s="50"/>
      <c r="IO4567" s="50"/>
      <c r="IP4567" s="50"/>
    </row>
    <row r="4568" s="83" customFormat="1" ht="15.75" customHeight="1" spans="1:250">
      <c r="A4568" s="89"/>
      <c r="C4568" s="87"/>
      <c r="F4568" s="88"/>
      <c r="IL4568" s="50"/>
      <c r="IM4568" s="50"/>
      <c r="IN4568" s="50"/>
      <c r="IO4568" s="50"/>
      <c r="IP4568" s="50"/>
    </row>
    <row r="4569" s="83" customFormat="1" ht="15.75" customHeight="1" spans="1:250">
      <c r="A4569" s="89"/>
      <c r="C4569" s="87"/>
      <c r="F4569" s="88"/>
      <c r="IL4569" s="50"/>
      <c r="IM4569" s="50"/>
      <c r="IN4569" s="50"/>
      <c r="IO4569" s="50"/>
      <c r="IP4569" s="50"/>
    </row>
    <row r="4570" s="83" customFormat="1" ht="15.75" customHeight="1" spans="1:250">
      <c r="A4570" s="89"/>
      <c r="C4570" s="87"/>
      <c r="F4570" s="88"/>
      <c r="IL4570" s="50"/>
      <c r="IM4570" s="50"/>
      <c r="IN4570" s="50"/>
      <c r="IO4570" s="50"/>
      <c r="IP4570" s="50"/>
    </row>
    <row r="4571" s="83" customFormat="1" ht="15.75" customHeight="1" spans="1:250">
      <c r="A4571" s="89"/>
      <c r="C4571" s="87"/>
      <c r="F4571" s="88"/>
      <c r="IL4571" s="50"/>
      <c r="IM4571" s="50"/>
      <c r="IN4571" s="50"/>
      <c r="IO4571" s="50"/>
      <c r="IP4571" s="50"/>
    </row>
    <row r="4572" s="83" customFormat="1" ht="15.75" customHeight="1" spans="1:250">
      <c r="A4572" s="89"/>
      <c r="C4572" s="87"/>
      <c r="F4572" s="88"/>
      <c r="IL4572" s="50"/>
      <c r="IM4572" s="50"/>
      <c r="IN4572" s="50"/>
      <c r="IO4572" s="50"/>
      <c r="IP4572" s="50"/>
    </row>
    <row r="4573" s="83" customFormat="1" ht="15.75" customHeight="1" spans="1:250">
      <c r="A4573" s="89"/>
      <c r="C4573" s="87"/>
      <c r="F4573" s="88"/>
      <c r="IL4573" s="50"/>
      <c r="IM4573" s="50"/>
      <c r="IN4573" s="50"/>
      <c r="IO4573" s="50"/>
      <c r="IP4573" s="50"/>
    </row>
    <row r="4574" s="83" customFormat="1" ht="15.75" customHeight="1" spans="1:250">
      <c r="A4574" s="89"/>
      <c r="C4574" s="87"/>
      <c r="F4574" s="88"/>
      <c r="IL4574" s="50"/>
      <c r="IM4574" s="50"/>
      <c r="IN4574" s="50"/>
      <c r="IO4574" s="50"/>
      <c r="IP4574" s="50"/>
    </row>
    <row r="4575" s="83" customFormat="1" ht="15.75" customHeight="1" spans="1:250">
      <c r="A4575" s="89"/>
      <c r="C4575" s="87"/>
      <c r="F4575" s="88"/>
      <c r="IL4575" s="50"/>
      <c r="IM4575" s="50"/>
      <c r="IN4575" s="50"/>
      <c r="IO4575" s="50"/>
      <c r="IP4575" s="50"/>
    </row>
    <row r="4576" s="83" customFormat="1" ht="15.75" customHeight="1" spans="1:250">
      <c r="A4576" s="89"/>
      <c r="C4576" s="87"/>
      <c r="F4576" s="88"/>
      <c r="IL4576" s="50"/>
      <c r="IM4576" s="50"/>
      <c r="IN4576" s="50"/>
      <c r="IO4576" s="50"/>
      <c r="IP4576" s="50"/>
    </row>
    <row r="4577" s="83" customFormat="1" ht="15.75" customHeight="1" spans="1:250">
      <c r="A4577" s="89"/>
      <c r="C4577" s="87"/>
      <c r="F4577" s="88"/>
      <c r="IL4577" s="50"/>
      <c r="IM4577" s="50"/>
      <c r="IN4577" s="50"/>
      <c r="IO4577" s="50"/>
      <c r="IP4577" s="50"/>
    </row>
    <row r="4578" s="83" customFormat="1" ht="15.75" customHeight="1" spans="1:250">
      <c r="A4578" s="89"/>
      <c r="C4578" s="87"/>
      <c r="F4578" s="88"/>
      <c r="IL4578" s="50"/>
      <c r="IM4578" s="50"/>
      <c r="IN4578" s="50"/>
      <c r="IO4578" s="50"/>
      <c r="IP4578" s="50"/>
    </row>
    <row r="4579" s="83" customFormat="1" ht="15.75" customHeight="1" spans="1:250">
      <c r="A4579" s="89"/>
      <c r="C4579" s="87"/>
      <c r="F4579" s="88"/>
      <c r="IL4579" s="50"/>
      <c r="IM4579" s="50"/>
      <c r="IN4579" s="50"/>
      <c r="IO4579" s="50"/>
      <c r="IP4579" s="50"/>
    </row>
    <row r="4580" s="83" customFormat="1" ht="15.75" customHeight="1" spans="1:250">
      <c r="A4580" s="89"/>
      <c r="C4580" s="87"/>
      <c r="F4580" s="88"/>
      <c r="IL4580" s="50"/>
      <c r="IM4580" s="50"/>
      <c r="IN4580" s="50"/>
      <c r="IO4580" s="50"/>
      <c r="IP4580" s="50"/>
    </row>
    <row r="4581" s="83" customFormat="1" ht="15.75" customHeight="1" spans="1:250">
      <c r="A4581" s="89"/>
      <c r="C4581" s="87"/>
      <c r="F4581" s="88"/>
      <c r="IL4581" s="50"/>
      <c r="IM4581" s="50"/>
      <c r="IN4581" s="50"/>
      <c r="IO4581" s="50"/>
      <c r="IP4581" s="50"/>
    </row>
    <row r="4582" s="83" customFormat="1" ht="15.75" customHeight="1" spans="1:250">
      <c r="A4582" s="89"/>
      <c r="C4582" s="87"/>
      <c r="F4582" s="88"/>
      <c r="IL4582" s="50"/>
      <c r="IM4582" s="50"/>
      <c r="IN4582" s="50"/>
      <c r="IO4582" s="50"/>
      <c r="IP4582" s="50"/>
    </row>
    <row r="4583" s="83" customFormat="1" ht="15.75" customHeight="1" spans="1:250">
      <c r="A4583" s="89"/>
      <c r="C4583" s="87"/>
      <c r="F4583" s="88"/>
      <c r="IL4583" s="50"/>
      <c r="IM4583" s="50"/>
      <c r="IN4583" s="50"/>
      <c r="IO4583" s="50"/>
      <c r="IP4583" s="50"/>
    </row>
    <row r="4584" s="83" customFormat="1" ht="15.75" customHeight="1" spans="1:250">
      <c r="A4584" s="89"/>
      <c r="C4584" s="87"/>
      <c r="F4584" s="88"/>
      <c r="IL4584" s="50"/>
      <c r="IM4584" s="50"/>
      <c r="IN4584" s="50"/>
      <c r="IO4584" s="50"/>
      <c r="IP4584" s="50"/>
    </row>
    <row r="4585" s="83" customFormat="1" ht="15.75" customHeight="1" spans="1:250">
      <c r="A4585" s="89"/>
      <c r="C4585" s="87"/>
      <c r="F4585" s="88"/>
      <c r="IL4585" s="50"/>
      <c r="IM4585" s="50"/>
      <c r="IN4585" s="50"/>
      <c r="IO4585" s="50"/>
      <c r="IP4585" s="50"/>
    </row>
    <row r="4586" s="83" customFormat="1" ht="15.75" customHeight="1" spans="1:250">
      <c r="A4586" s="89"/>
      <c r="C4586" s="87"/>
      <c r="F4586" s="88"/>
      <c r="IL4586" s="50"/>
      <c r="IM4586" s="50"/>
      <c r="IN4586" s="50"/>
      <c r="IO4586" s="50"/>
      <c r="IP4586" s="50"/>
    </row>
    <row r="4587" s="83" customFormat="1" ht="15.75" customHeight="1" spans="1:250">
      <c r="A4587" s="89"/>
      <c r="C4587" s="87"/>
      <c r="F4587" s="88"/>
      <c r="IL4587" s="50"/>
      <c r="IM4587" s="50"/>
      <c r="IN4587" s="50"/>
      <c r="IO4587" s="50"/>
      <c r="IP4587" s="50"/>
    </row>
    <row r="4588" s="83" customFormat="1" ht="15.75" customHeight="1" spans="1:250">
      <c r="A4588" s="89"/>
      <c r="C4588" s="87"/>
      <c r="F4588" s="88"/>
      <c r="IL4588" s="50"/>
      <c r="IM4588" s="50"/>
      <c r="IN4588" s="50"/>
      <c r="IO4588" s="50"/>
      <c r="IP4588" s="50"/>
    </row>
    <row r="4589" s="83" customFormat="1" ht="15.75" customHeight="1" spans="1:250">
      <c r="A4589" s="89"/>
      <c r="C4589" s="87"/>
      <c r="F4589" s="88"/>
      <c r="IL4589" s="50"/>
      <c r="IM4589" s="50"/>
      <c r="IN4589" s="50"/>
      <c r="IO4589" s="50"/>
      <c r="IP4589" s="50"/>
    </row>
    <row r="4590" s="83" customFormat="1" ht="15.75" customHeight="1" spans="1:250">
      <c r="A4590" s="89"/>
      <c r="C4590" s="87"/>
      <c r="F4590" s="88"/>
      <c r="IL4590" s="50"/>
      <c r="IM4590" s="50"/>
      <c r="IN4590" s="50"/>
      <c r="IO4590" s="50"/>
      <c r="IP4590" s="50"/>
    </row>
    <row r="4591" s="83" customFormat="1" ht="15.75" customHeight="1" spans="1:250">
      <c r="A4591" s="89"/>
      <c r="C4591" s="87"/>
      <c r="F4591" s="88"/>
      <c r="IL4591" s="50"/>
      <c r="IM4591" s="50"/>
      <c r="IN4591" s="50"/>
      <c r="IO4591" s="50"/>
      <c r="IP4591" s="50"/>
    </row>
    <row r="4592" s="83" customFormat="1" ht="15.75" customHeight="1" spans="1:250">
      <c r="A4592" s="89"/>
      <c r="C4592" s="87"/>
      <c r="F4592" s="88"/>
      <c r="IL4592" s="50"/>
      <c r="IM4592" s="50"/>
      <c r="IN4592" s="50"/>
      <c r="IO4592" s="50"/>
      <c r="IP4592" s="50"/>
    </row>
    <row r="4593" s="83" customFormat="1" ht="15.75" customHeight="1" spans="1:250">
      <c r="A4593" s="89"/>
      <c r="C4593" s="87"/>
      <c r="F4593" s="88"/>
      <c r="IL4593" s="50"/>
      <c r="IM4593" s="50"/>
      <c r="IN4593" s="50"/>
      <c r="IO4593" s="50"/>
      <c r="IP4593" s="50"/>
    </row>
    <row r="4594" s="83" customFormat="1" ht="15.75" customHeight="1" spans="1:250">
      <c r="A4594" s="89"/>
      <c r="C4594" s="87"/>
      <c r="F4594" s="88"/>
      <c r="IL4594" s="50"/>
      <c r="IM4594" s="50"/>
      <c r="IN4594" s="50"/>
      <c r="IO4594" s="50"/>
      <c r="IP4594" s="50"/>
    </row>
    <row r="4595" s="83" customFormat="1" ht="15.75" customHeight="1" spans="1:250">
      <c r="A4595" s="89"/>
      <c r="C4595" s="87"/>
      <c r="F4595" s="88"/>
      <c r="IL4595" s="50"/>
      <c r="IM4595" s="50"/>
      <c r="IN4595" s="50"/>
      <c r="IO4595" s="50"/>
      <c r="IP4595" s="50"/>
    </row>
    <row r="4596" s="83" customFormat="1" ht="15.75" customHeight="1" spans="1:250">
      <c r="A4596" s="89"/>
      <c r="C4596" s="87"/>
      <c r="F4596" s="88"/>
      <c r="IL4596" s="50"/>
      <c r="IM4596" s="50"/>
      <c r="IN4596" s="50"/>
      <c r="IO4596" s="50"/>
      <c r="IP4596" s="50"/>
    </row>
    <row r="4597" s="83" customFormat="1" ht="15.75" customHeight="1" spans="1:250">
      <c r="A4597" s="89"/>
      <c r="C4597" s="87"/>
      <c r="F4597" s="88"/>
      <c r="IL4597" s="50"/>
      <c r="IM4597" s="50"/>
      <c r="IN4597" s="50"/>
      <c r="IO4597" s="50"/>
      <c r="IP4597" s="50"/>
    </row>
    <row r="4598" s="83" customFormat="1" ht="15.75" customHeight="1" spans="1:250">
      <c r="A4598" s="89"/>
      <c r="C4598" s="87"/>
      <c r="F4598" s="88"/>
      <c r="IL4598" s="50"/>
      <c r="IM4598" s="50"/>
      <c r="IN4598" s="50"/>
      <c r="IO4598" s="50"/>
      <c r="IP4598" s="50"/>
    </row>
    <row r="4599" s="83" customFormat="1" ht="15.75" customHeight="1" spans="1:250">
      <c r="A4599" s="89"/>
      <c r="C4599" s="87"/>
      <c r="F4599" s="88"/>
      <c r="IL4599" s="50"/>
      <c r="IM4599" s="50"/>
      <c r="IN4599" s="50"/>
      <c r="IO4599" s="50"/>
      <c r="IP4599" s="50"/>
    </row>
    <row r="4600" s="83" customFormat="1" ht="15.75" customHeight="1" spans="1:250">
      <c r="A4600" s="89"/>
      <c r="C4600" s="87"/>
      <c r="F4600" s="88"/>
      <c r="IL4600" s="50"/>
      <c r="IM4600" s="50"/>
      <c r="IN4600" s="50"/>
      <c r="IO4600" s="50"/>
      <c r="IP4600" s="50"/>
    </row>
    <row r="4601" s="83" customFormat="1" ht="15.75" customHeight="1" spans="1:250">
      <c r="A4601" s="89"/>
      <c r="C4601" s="87"/>
      <c r="F4601" s="88"/>
      <c r="IL4601" s="50"/>
      <c r="IM4601" s="50"/>
      <c r="IN4601" s="50"/>
      <c r="IO4601" s="50"/>
      <c r="IP4601" s="50"/>
    </row>
    <row r="4602" s="83" customFormat="1" ht="15.75" customHeight="1" spans="1:250">
      <c r="A4602" s="89"/>
      <c r="C4602" s="87"/>
      <c r="F4602" s="88"/>
      <c r="IL4602" s="50"/>
      <c r="IM4602" s="50"/>
      <c r="IN4602" s="50"/>
      <c r="IO4602" s="50"/>
      <c r="IP4602" s="50"/>
    </row>
    <row r="4603" s="83" customFormat="1" ht="15.75" customHeight="1" spans="1:250">
      <c r="A4603" s="89"/>
      <c r="C4603" s="87"/>
      <c r="F4603" s="88"/>
      <c r="IL4603" s="50"/>
      <c r="IM4603" s="50"/>
      <c r="IN4603" s="50"/>
      <c r="IO4603" s="50"/>
      <c r="IP4603" s="50"/>
    </row>
    <row r="4604" s="83" customFormat="1" ht="15.75" customHeight="1" spans="1:250">
      <c r="A4604" s="89"/>
      <c r="C4604" s="87"/>
      <c r="F4604" s="88"/>
      <c r="IL4604" s="50"/>
      <c r="IM4604" s="50"/>
      <c r="IN4604" s="50"/>
      <c r="IO4604" s="50"/>
      <c r="IP4604" s="50"/>
    </row>
    <row r="4605" s="83" customFormat="1" ht="15.75" customHeight="1" spans="1:250">
      <c r="A4605" s="89"/>
      <c r="C4605" s="87"/>
      <c r="F4605" s="88"/>
      <c r="IL4605" s="50"/>
      <c r="IM4605" s="50"/>
      <c r="IN4605" s="50"/>
      <c r="IO4605" s="50"/>
      <c r="IP4605" s="50"/>
    </row>
    <row r="4606" s="83" customFormat="1" ht="15.75" customHeight="1" spans="1:250">
      <c r="A4606" s="89"/>
      <c r="C4606" s="87"/>
      <c r="F4606" s="88"/>
      <c r="IL4606" s="50"/>
      <c r="IM4606" s="50"/>
      <c r="IN4606" s="50"/>
      <c r="IO4606" s="50"/>
      <c r="IP4606" s="50"/>
    </row>
    <row r="4607" s="83" customFormat="1" ht="15.75" customHeight="1" spans="1:250">
      <c r="A4607" s="89"/>
      <c r="C4607" s="87"/>
      <c r="F4607" s="88"/>
      <c r="IL4607" s="50"/>
      <c r="IM4607" s="50"/>
      <c r="IN4607" s="50"/>
      <c r="IO4607" s="50"/>
      <c r="IP4607" s="50"/>
    </row>
    <row r="4608" s="83" customFormat="1" ht="15.75" customHeight="1" spans="1:250">
      <c r="A4608" s="89"/>
      <c r="C4608" s="87"/>
      <c r="F4608" s="88"/>
      <c r="IL4608" s="50"/>
      <c r="IM4608" s="50"/>
      <c r="IN4608" s="50"/>
      <c r="IO4608" s="50"/>
      <c r="IP4608" s="50"/>
    </row>
    <row r="4609" s="83" customFormat="1" ht="15.75" customHeight="1" spans="1:250">
      <c r="A4609" s="89"/>
      <c r="C4609" s="87"/>
      <c r="F4609" s="88"/>
      <c r="IL4609" s="50"/>
      <c r="IM4609" s="50"/>
      <c r="IN4609" s="50"/>
      <c r="IO4609" s="50"/>
      <c r="IP4609" s="50"/>
    </row>
    <row r="4610" s="83" customFormat="1" ht="15.75" customHeight="1" spans="1:250">
      <c r="A4610" s="89"/>
      <c r="C4610" s="87"/>
      <c r="F4610" s="88"/>
      <c r="IL4610" s="50"/>
      <c r="IM4610" s="50"/>
      <c r="IN4610" s="50"/>
      <c r="IO4610" s="50"/>
      <c r="IP4610" s="50"/>
    </row>
    <row r="4611" s="83" customFormat="1" ht="15.75" customHeight="1" spans="1:250">
      <c r="A4611" s="89"/>
      <c r="C4611" s="87"/>
      <c r="F4611" s="88"/>
      <c r="IL4611" s="50"/>
      <c r="IM4611" s="50"/>
      <c r="IN4611" s="50"/>
      <c r="IO4611" s="50"/>
      <c r="IP4611" s="50"/>
    </row>
    <row r="4612" s="83" customFormat="1" ht="15.75" customHeight="1" spans="1:250">
      <c r="A4612" s="89"/>
      <c r="C4612" s="87"/>
      <c r="F4612" s="88"/>
      <c r="IL4612" s="50"/>
      <c r="IM4612" s="50"/>
      <c r="IN4612" s="50"/>
      <c r="IO4612" s="50"/>
      <c r="IP4612" s="50"/>
    </row>
    <row r="4613" s="83" customFormat="1" ht="15.75" customHeight="1" spans="1:250">
      <c r="A4613" s="89"/>
      <c r="C4613" s="87"/>
      <c r="F4613" s="88"/>
      <c r="IL4613" s="50"/>
      <c r="IM4613" s="50"/>
      <c r="IN4613" s="50"/>
      <c r="IO4613" s="50"/>
      <c r="IP4613" s="50"/>
    </row>
    <row r="4614" s="83" customFormat="1" ht="15.75" customHeight="1" spans="1:250">
      <c r="A4614" s="89"/>
      <c r="C4614" s="87"/>
      <c r="F4614" s="88"/>
      <c r="IL4614" s="50"/>
      <c r="IM4614" s="50"/>
      <c r="IN4614" s="50"/>
      <c r="IO4614" s="50"/>
      <c r="IP4614" s="50"/>
    </row>
    <row r="4615" s="83" customFormat="1" ht="15.75" customHeight="1" spans="1:250">
      <c r="A4615" s="89"/>
      <c r="C4615" s="87"/>
      <c r="F4615" s="88"/>
      <c r="IL4615" s="50"/>
      <c r="IM4615" s="50"/>
      <c r="IN4615" s="50"/>
      <c r="IO4615" s="50"/>
      <c r="IP4615" s="50"/>
    </row>
    <row r="4616" s="83" customFormat="1" ht="15.75" customHeight="1" spans="1:250">
      <c r="A4616" s="89"/>
      <c r="C4616" s="87"/>
      <c r="F4616" s="88"/>
      <c r="IL4616" s="50"/>
      <c r="IM4616" s="50"/>
      <c r="IN4616" s="50"/>
      <c r="IO4616" s="50"/>
      <c r="IP4616" s="50"/>
    </row>
    <row r="4617" s="83" customFormat="1" ht="15.75" customHeight="1" spans="1:250">
      <c r="A4617" s="89"/>
      <c r="C4617" s="87"/>
      <c r="F4617" s="88"/>
      <c r="IL4617" s="50"/>
      <c r="IM4617" s="50"/>
      <c r="IN4617" s="50"/>
      <c r="IO4617" s="50"/>
      <c r="IP4617" s="50"/>
    </row>
    <row r="4618" s="83" customFormat="1" ht="15.75" customHeight="1" spans="1:250">
      <c r="A4618" s="89"/>
      <c r="C4618" s="87"/>
      <c r="F4618" s="88"/>
      <c r="IL4618" s="50"/>
      <c r="IM4618" s="50"/>
      <c r="IN4618" s="50"/>
      <c r="IO4618" s="50"/>
      <c r="IP4618" s="50"/>
    </row>
    <row r="4619" s="83" customFormat="1" ht="15.75" customHeight="1" spans="1:250">
      <c r="A4619" s="89"/>
      <c r="C4619" s="87"/>
      <c r="F4619" s="88"/>
      <c r="IL4619" s="50"/>
      <c r="IM4619" s="50"/>
      <c r="IN4619" s="50"/>
      <c r="IO4619" s="50"/>
      <c r="IP4619" s="50"/>
    </row>
    <row r="4620" s="83" customFormat="1" ht="15.75" customHeight="1" spans="1:250">
      <c r="A4620" s="89"/>
      <c r="C4620" s="87"/>
      <c r="F4620" s="88"/>
      <c r="IL4620" s="50"/>
      <c r="IM4620" s="50"/>
      <c r="IN4620" s="50"/>
      <c r="IO4620" s="50"/>
      <c r="IP4620" s="50"/>
    </row>
    <row r="4621" s="83" customFormat="1" ht="15.75" customHeight="1" spans="1:250">
      <c r="A4621" s="89"/>
      <c r="C4621" s="87"/>
      <c r="F4621" s="88"/>
      <c r="IL4621" s="50"/>
      <c r="IM4621" s="50"/>
      <c r="IN4621" s="50"/>
      <c r="IO4621" s="50"/>
      <c r="IP4621" s="50"/>
    </row>
    <row r="4622" s="83" customFormat="1" ht="15.75" customHeight="1" spans="1:250">
      <c r="A4622" s="89"/>
      <c r="C4622" s="87"/>
      <c r="F4622" s="88"/>
      <c r="IL4622" s="50"/>
      <c r="IM4622" s="50"/>
      <c r="IN4622" s="50"/>
      <c r="IO4622" s="50"/>
      <c r="IP4622" s="50"/>
    </row>
    <row r="4623" s="83" customFormat="1" ht="15.75" customHeight="1" spans="1:250">
      <c r="A4623" s="89"/>
      <c r="C4623" s="87"/>
      <c r="F4623" s="88"/>
      <c r="IL4623" s="50"/>
      <c r="IM4623" s="50"/>
      <c r="IN4623" s="50"/>
      <c r="IO4623" s="50"/>
      <c r="IP4623" s="50"/>
    </row>
    <row r="4624" s="83" customFormat="1" ht="15.75" customHeight="1" spans="1:250">
      <c r="A4624" s="89"/>
      <c r="C4624" s="87"/>
      <c r="F4624" s="88"/>
      <c r="IL4624" s="50"/>
      <c r="IM4624" s="50"/>
      <c r="IN4624" s="50"/>
      <c r="IO4624" s="50"/>
      <c r="IP4624" s="50"/>
    </row>
    <row r="4625" s="83" customFormat="1" ht="15.75" customHeight="1" spans="1:250">
      <c r="A4625" s="89"/>
      <c r="C4625" s="87"/>
      <c r="F4625" s="88"/>
      <c r="IL4625" s="50"/>
      <c r="IM4625" s="50"/>
      <c r="IN4625" s="50"/>
      <c r="IO4625" s="50"/>
      <c r="IP4625" s="50"/>
    </row>
    <row r="4626" s="83" customFormat="1" ht="15.75" customHeight="1" spans="1:250">
      <c r="A4626" s="89"/>
      <c r="C4626" s="87"/>
      <c r="F4626" s="88"/>
      <c r="IL4626" s="50"/>
      <c r="IM4626" s="50"/>
      <c r="IN4626" s="50"/>
      <c r="IO4626" s="50"/>
      <c r="IP4626" s="50"/>
    </row>
    <row r="4627" s="83" customFormat="1" ht="15.75" customHeight="1" spans="1:250">
      <c r="A4627" s="89"/>
      <c r="C4627" s="87"/>
      <c r="F4627" s="88"/>
      <c r="IL4627" s="50"/>
      <c r="IM4627" s="50"/>
      <c r="IN4627" s="50"/>
      <c r="IO4627" s="50"/>
      <c r="IP4627" s="50"/>
    </row>
    <row r="4628" s="83" customFormat="1" ht="15.75" customHeight="1" spans="1:250">
      <c r="A4628" s="89"/>
      <c r="C4628" s="87"/>
      <c r="F4628" s="88"/>
      <c r="IL4628" s="50"/>
      <c r="IM4628" s="50"/>
      <c r="IN4628" s="50"/>
      <c r="IO4628" s="50"/>
      <c r="IP4628" s="50"/>
    </row>
    <row r="4629" s="83" customFormat="1" ht="15.75" customHeight="1" spans="1:250">
      <c r="A4629" s="89"/>
      <c r="C4629" s="87"/>
      <c r="F4629" s="88"/>
      <c r="IL4629" s="50"/>
      <c r="IM4629" s="50"/>
      <c r="IN4629" s="50"/>
      <c r="IO4629" s="50"/>
      <c r="IP4629" s="50"/>
    </row>
    <row r="4630" s="83" customFormat="1" ht="15.75" customHeight="1" spans="1:250">
      <c r="A4630" s="89"/>
      <c r="C4630" s="87"/>
      <c r="F4630" s="88"/>
      <c r="IL4630" s="50"/>
      <c r="IM4630" s="50"/>
      <c r="IN4630" s="50"/>
      <c r="IO4630" s="50"/>
      <c r="IP4630" s="50"/>
    </row>
    <row r="4631" s="83" customFormat="1" ht="15.75" customHeight="1" spans="1:250">
      <c r="A4631" s="89"/>
      <c r="C4631" s="87"/>
      <c r="F4631" s="88"/>
      <c r="IL4631" s="50"/>
      <c r="IM4631" s="50"/>
      <c r="IN4631" s="50"/>
      <c r="IO4631" s="50"/>
      <c r="IP4631" s="50"/>
    </row>
    <row r="4632" s="83" customFormat="1" ht="15.75" customHeight="1" spans="1:250">
      <c r="A4632" s="89"/>
      <c r="C4632" s="87"/>
      <c r="F4632" s="88"/>
      <c r="IL4632" s="50"/>
      <c r="IM4632" s="50"/>
      <c r="IN4632" s="50"/>
      <c r="IO4632" s="50"/>
      <c r="IP4632" s="50"/>
    </row>
    <row r="4633" s="83" customFormat="1" ht="15.75" customHeight="1" spans="1:250">
      <c r="A4633" s="89"/>
      <c r="C4633" s="87"/>
      <c r="F4633" s="88"/>
      <c r="IL4633" s="50"/>
      <c r="IM4633" s="50"/>
      <c r="IN4633" s="50"/>
      <c r="IO4633" s="50"/>
      <c r="IP4633" s="50"/>
    </row>
    <row r="4634" s="83" customFormat="1" ht="15.75" customHeight="1" spans="1:250">
      <c r="A4634" s="89"/>
      <c r="C4634" s="87"/>
      <c r="F4634" s="88"/>
      <c r="IL4634" s="50"/>
      <c r="IM4634" s="50"/>
      <c r="IN4634" s="50"/>
      <c r="IO4634" s="50"/>
      <c r="IP4634" s="50"/>
    </row>
    <row r="4635" s="83" customFormat="1" ht="15.75" customHeight="1" spans="1:250">
      <c r="A4635" s="89"/>
      <c r="C4635" s="87"/>
      <c r="F4635" s="88"/>
      <c r="IL4635" s="50"/>
      <c r="IM4635" s="50"/>
      <c r="IN4635" s="50"/>
      <c r="IO4635" s="50"/>
      <c r="IP4635" s="50"/>
    </row>
    <row r="4636" s="83" customFormat="1" ht="15.75" customHeight="1" spans="1:250">
      <c r="A4636" s="89"/>
      <c r="C4636" s="87"/>
      <c r="F4636" s="88"/>
      <c r="IL4636" s="50"/>
      <c r="IM4636" s="50"/>
      <c r="IN4636" s="50"/>
      <c r="IO4636" s="50"/>
      <c r="IP4636" s="50"/>
    </row>
    <row r="4637" s="83" customFormat="1" ht="15.75" customHeight="1" spans="1:250">
      <c r="A4637" s="89"/>
      <c r="C4637" s="87"/>
      <c r="F4637" s="88"/>
      <c r="IL4637" s="50"/>
      <c r="IM4637" s="50"/>
      <c r="IN4637" s="50"/>
      <c r="IO4637" s="50"/>
      <c r="IP4637" s="50"/>
    </row>
    <row r="4638" s="83" customFormat="1" ht="15.75" customHeight="1" spans="1:250">
      <c r="A4638" s="89"/>
      <c r="C4638" s="87"/>
      <c r="F4638" s="88"/>
      <c r="IL4638" s="50"/>
      <c r="IM4638" s="50"/>
      <c r="IN4638" s="50"/>
      <c r="IO4638" s="50"/>
      <c r="IP4638" s="50"/>
    </row>
    <row r="4639" s="83" customFormat="1" ht="15.75" customHeight="1" spans="1:250">
      <c r="A4639" s="89"/>
      <c r="C4639" s="87"/>
      <c r="F4639" s="88"/>
      <c r="IL4639" s="50"/>
      <c r="IM4639" s="50"/>
      <c r="IN4639" s="50"/>
      <c r="IO4639" s="50"/>
      <c r="IP4639" s="50"/>
    </row>
    <row r="4640" s="83" customFormat="1" ht="15.75" customHeight="1" spans="1:250">
      <c r="A4640" s="89"/>
      <c r="C4640" s="87"/>
      <c r="F4640" s="88"/>
      <c r="IL4640" s="50"/>
      <c r="IM4640" s="50"/>
      <c r="IN4640" s="50"/>
      <c r="IO4640" s="50"/>
      <c r="IP4640" s="50"/>
    </row>
    <row r="4641" s="83" customFormat="1" ht="15.75" customHeight="1" spans="1:250">
      <c r="A4641" s="89"/>
      <c r="C4641" s="87"/>
      <c r="F4641" s="88"/>
      <c r="IL4641" s="50"/>
      <c r="IM4641" s="50"/>
      <c r="IN4641" s="50"/>
      <c r="IO4641" s="50"/>
      <c r="IP4641" s="50"/>
    </row>
    <row r="4642" s="83" customFormat="1" ht="15.75" customHeight="1" spans="1:250">
      <c r="A4642" s="89"/>
      <c r="C4642" s="87"/>
      <c r="F4642" s="88"/>
      <c r="IL4642" s="50"/>
      <c r="IM4642" s="50"/>
      <c r="IN4642" s="50"/>
      <c r="IO4642" s="50"/>
      <c r="IP4642" s="50"/>
    </row>
    <row r="4643" s="83" customFormat="1" ht="15.75" customHeight="1" spans="1:250">
      <c r="A4643" s="89"/>
      <c r="C4643" s="87"/>
      <c r="F4643" s="88"/>
      <c r="IL4643" s="50"/>
      <c r="IM4643" s="50"/>
      <c r="IN4643" s="50"/>
      <c r="IO4643" s="50"/>
      <c r="IP4643" s="50"/>
    </row>
    <row r="4644" s="83" customFormat="1" ht="15.75" customHeight="1" spans="1:250">
      <c r="A4644" s="89"/>
      <c r="C4644" s="87"/>
      <c r="F4644" s="88"/>
      <c r="IL4644" s="50"/>
      <c r="IM4644" s="50"/>
      <c r="IN4644" s="50"/>
      <c r="IO4644" s="50"/>
      <c r="IP4644" s="50"/>
    </row>
    <row r="4645" s="83" customFormat="1" ht="15.75" customHeight="1" spans="1:250">
      <c r="A4645" s="89"/>
      <c r="C4645" s="87"/>
      <c r="F4645" s="88"/>
      <c r="IL4645" s="50"/>
      <c r="IM4645" s="50"/>
      <c r="IN4645" s="50"/>
      <c r="IO4645" s="50"/>
      <c r="IP4645" s="50"/>
    </row>
    <row r="4646" s="83" customFormat="1" ht="15.75" customHeight="1" spans="1:250">
      <c r="A4646" s="89"/>
      <c r="C4646" s="87"/>
      <c r="F4646" s="88"/>
      <c r="IL4646" s="50"/>
      <c r="IM4646" s="50"/>
      <c r="IN4646" s="50"/>
      <c r="IO4646" s="50"/>
      <c r="IP4646" s="50"/>
    </row>
    <row r="4647" s="83" customFormat="1" ht="15.75" customHeight="1" spans="1:250">
      <c r="A4647" s="89"/>
      <c r="C4647" s="87"/>
      <c r="F4647" s="88"/>
      <c r="IL4647" s="50"/>
      <c r="IM4647" s="50"/>
      <c r="IN4647" s="50"/>
      <c r="IO4647" s="50"/>
      <c r="IP4647" s="50"/>
    </row>
    <row r="4648" s="83" customFormat="1" ht="15.75" customHeight="1" spans="1:250">
      <c r="A4648" s="89"/>
      <c r="C4648" s="87"/>
      <c r="F4648" s="88"/>
      <c r="IL4648" s="50"/>
      <c r="IM4648" s="50"/>
      <c r="IN4648" s="50"/>
      <c r="IO4648" s="50"/>
      <c r="IP4648" s="50"/>
    </row>
    <row r="4649" s="83" customFormat="1" ht="15.75" customHeight="1" spans="1:250">
      <c r="A4649" s="89"/>
      <c r="C4649" s="87"/>
      <c r="F4649" s="88"/>
      <c r="IL4649" s="50"/>
      <c r="IM4649" s="50"/>
      <c r="IN4649" s="50"/>
      <c r="IO4649" s="50"/>
      <c r="IP4649" s="50"/>
    </row>
    <row r="4650" s="83" customFormat="1" ht="15.75" customHeight="1" spans="1:250">
      <c r="A4650" s="89"/>
      <c r="C4650" s="87"/>
      <c r="F4650" s="88"/>
      <c r="IL4650" s="50"/>
      <c r="IM4650" s="50"/>
      <c r="IN4650" s="50"/>
      <c r="IO4650" s="50"/>
      <c r="IP4650" s="50"/>
    </row>
    <row r="4651" s="83" customFormat="1" ht="15.75" customHeight="1" spans="1:250">
      <c r="A4651" s="89"/>
      <c r="C4651" s="87"/>
      <c r="F4651" s="88"/>
      <c r="IL4651" s="50"/>
      <c r="IM4651" s="50"/>
      <c r="IN4651" s="50"/>
      <c r="IO4651" s="50"/>
      <c r="IP4651" s="50"/>
    </row>
    <row r="4652" s="83" customFormat="1" ht="15.75" customHeight="1" spans="1:250">
      <c r="A4652" s="89"/>
      <c r="C4652" s="87"/>
      <c r="F4652" s="88"/>
      <c r="IL4652" s="50"/>
      <c r="IM4652" s="50"/>
      <c r="IN4652" s="50"/>
      <c r="IO4652" s="50"/>
      <c r="IP4652" s="50"/>
    </row>
    <row r="4653" s="83" customFormat="1" ht="15.75" customHeight="1" spans="1:250">
      <c r="A4653" s="89"/>
      <c r="C4653" s="87"/>
      <c r="F4653" s="88"/>
      <c r="IL4653" s="50"/>
      <c r="IM4653" s="50"/>
      <c r="IN4653" s="50"/>
      <c r="IO4653" s="50"/>
      <c r="IP4653" s="50"/>
    </row>
    <row r="4654" s="83" customFormat="1" ht="15.75" customHeight="1" spans="1:250">
      <c r="A4654" s="89"/>
      <c r="C4654" s="87"/>
      <c r="F4654" s="88"/>
      <c r="IL4654" s="50"/>
      <c r="IM4654" s="50"/>
      <c r="IN4654" s="50"/>
      <c r="IO4654" s="50"/>
      <c r="IP4654" s="50"/>
    </row>
    <row r="4655" s="83" customFormat="1" ht="15.75" customHeight="1" spans="1:250">
      <c r="A4655" s="89"/>
      <c r="C4655" s="87"/>
      <c r="F4655" s="88"/>
      <c r="IL4655" s="50"/>
      <c r="IM4655" s="50"/>
      <c r="IN4655" s="50"/>
      <c r="IO4655" s="50"/>
      <c r="IP4655" s="50"/>
    </row>
    <row r="4656" s="83" customFormat="1" ht="15.75" customHeight="1" spans="1:250">
      <c r="A4656" s="89"/>
      <c r="C4656" s="87"/>
      <c r="F4656" s="88"/>
      <c r="IL4656" s="50"/>
      <c r="IM4656" s="50"/>
      <c r="IN4656" s="50"/>
      <c r="IO4656" s="50"/>
      <c r="IP4656" s="50"/>
    </row>
    <row r="4657" s="83" customFormat="1" ht="15.75" customHeight="1" spans="1:250">
      <c r="A4657" s="89"/>
      <c r="C4657" s="87"/>
      <c r="F4657" s="88"/>
      <c r="IL4657" s="50"/>
      <c r="IM4657" s="50"/>
      <c r="IN4657" s="50"/>
      <c r="IO4657" s="50"/>
      <c r="IP4657" s="50"/>
    </row>
    <row r="4658" s="83" customFormat="1" ht="15.75" customHeight="1" spans="1:250">
      <c r="A4658" s="89"/>
      <c r="C4658" s="87"/>
      <c r="F4658" s="88"/>
      <c r="IL4658" s="50"/>
      <c r="IM4658" s="50"/>
      <c r="IN4658" s="50"/>
      <c r="IO4658" s="50"/>
      <c r="IP4658" s="50"/>
    </row>
    <row r="4659" s="83" customFormat="1" ht="15.75" customHeight="1" spans="1:250">
      <c r="A4659" s="89"/>
      <c r="C4659" s="87"/>
      <c r="F4659" s="88"/>
      <c r="IL4659" s="50"/>
      <c r="IM4659" s="50"/>
      <c r="IN4659" s="50"/>
      <c r="IO4659" s="50"/>
      <c r="IP4659" s="50"/>
    </row>
    <row r="4660" s="83" customFormat="1" ht="15.75" customHeight="1" spans="1:250">
      <c r="A4660" s="89"/>
      <c r="C4660" s="87"/>
      <c r="F4660" s="88"/>
      <c r="IL4660" s="50"/>
      <c r="IM4660" s="50"/>
      <c r="IN4660" s="50"/>
      <c r="IO4660" s="50"/>
      <c r="IP4660" s="50"/>
    </row>
    <row r="4661" s="83" customFormat="1" ht="15.75" customHeight="1" spans="1:250">
      <c r="A4661" s="89"/>
      <c r="C4661" s="87"/>
      <c r="F4661" s="88"/>
      <c r="IL4661" s="50"/>
      <c r="IM4661" s="50"/>
      <c r="IN4661" s="50"/>
      <c r="IO4661" s="50"/>
      <c r="IP4661" s="50"/>
    </row>
    <row r="4662" s="83" customFormat="1" ht="15.75" customHeight="1" spans="1:250">
      <c r="A4662" s="89"/>
      <c r="C4662" s="87"/>
      <c r="F4662" s="88"/>
      <c r="IL4662" s="50"/>
      <c r="IM4662" s="50"/>
      <c r="IN4662" s="50"/>
      <c r="IO4662" s="50"/>
      <c r="IP4662" s="50"/>
    </row>
    <row r="4663" s="83" customFormat="1" ht="15.75" customHeight="1" spans="1:250">
      <c r="A4663" s="89"/>
      <c r="C4663" s="87"/>
      <c r="F4663" s="88"/>
      <c r="IL4663" s="50"/>
      <c r="IM4663" s="50"/>
      <c r="IN4663" s="50"/>
      <c r="IO4663" s="50"/>
      <c r="IP4663" s="50"/>
    </row>
    <row r="4664" s="83" customFormat="1" ht="15.75" customHeight="1" spans="1:250">
      <c r="A4664" s="89"/>
      <c r="C4664" s="87"/>
      <c r="F4664" s="88"/>
      <c r="IL4664" s="50"/>
      <c r="IM4664" s="50"/>
      <c r="IN4664" s="50"/>
      <c r="IO4664" s="50"/>
      <c r="IP4664" s="50"/>
    </row>
    <row r="4665" s="83" customFormat="1" ht="15.75" customHeight="1" spans="1:250">
      <c r="A4665" s="89"/>
      <c r="C4665" s="87"/>
      <c r="F4665" s="88"/>
      <c r="IL4665" s="50"/>
      <c r="IM4665" s="50"/>
      <c r="IN4665" s="50"/>
      <c r="IO4665" s="50"/>
      <c r="IP4665" s="50"/>
    </row>
    <row r="4666" s="83" customFormat="1" ht="15.75" customHeight="1" spans="1:250">
      <c r="A4666" s="89"/>
      <c r="C4666" s="87"/>
      <c r="F4666" s="88"/>
      <c r="IL4666" s="50"/>
      <c r="IM4666" s="50"/>
      <c r="IN4666" s="50"/>
      <c r="IO4666" s="50"/>
      <c r="IP4666" s="50"/>
    </row>
    <row r="4667" s="83" customFormat="1" ht="15.75" customHeight="1" spans="1:250">
      <c r="A4667" s="89"/>
      <c r="C4667" s="87"/>
      <c r="F4667" s="88"/>
      <c r="IL4667" s="50"/>
      <c r="IM4667" s="50"/>
      <c r="IN4667" s="50"/>
      <c r="IO4667" s="50"/>
      <c r="IP4667" s="50"/>
    </row>
    <row r="4668" s="83" customFormat="1" ht="15.75" customHeight="1" spans="1:250">
      <c r="A4668" s="89"/>
      <c r="C4668" s="87"/>
      <c r="F4668" s="88"/>
      <c r="IL4668" s="50"/>
      <c r="IM4668" s="50"/>
      <c r="IN4668" s="50"/>
      <c r="IO4668" s="50"/>
      <c r="IP4668" s="50"/>
    </row>
    <row r="4669" s="83" customFormat="1" ht="15.75" customHeight="1" spans="1:250">
      <c r="A4669" s="89"/>
      <c r="C4669" s="87"/>
      <c r="F4669" s="88"/>
      <c r="IL4669" s="50"/>
      <c r="IM4669" s="50"/>
      <c r="IN4669" s="50"/>
      <c r="IO4669" s="50"/>
      <c r="IP4669" s="50"/>
    </row>
    <row r="4670" s="83" customFormat="1" ht="15.75" customHeight="1" spans="1:250">
      <c r="A4670" s="89"/>
      <c r="C4670" s="87"/>
      <c r="F4670" s="88"/>
      <c r="IL4670" s="50"/>
      <c r="IM4670" s="50"/>
      <c r="IN4670" s="50"/>
      <c r="IO4670" s="50"/>
      <c r="IP4670" s="50"/>
    </row>
    <row r="4671" s="83" customFormat="1" ht="15.75" customHeight="1" spans="1:250">
      <c r="A4671" s="89"/>
      <c r="C4671" s="87"/>
      <c r="F4671" s="88"/>
      <c r="IL4671" s="50"/>
      <c r="IM4671" s="50"/>
      <c r="IN4671" s="50"/>
      <c r="IO4671" s="50"/>
      <c r="IP4671" s="50"/>
    </row>
    <row r="4672" s="83" customFormat="1" ht="15.75" customHeight="1" spans="1:250">
      <c r="A4672" s="89"/>
      <c r="C4672" s="87"/>
      <c r="F4672" s="88"/>
      <c r="IL4672" s="50"/>
      <c r="IM4672" s="50"/>
      <c r="IN4672" s="50"/>
      <c r="IO4672" s="50"/>
      <c r="IP4672" s="50"/>
    </row>
    <row r="4673" s="83" customFormat="1" ht="15.75" customHeight="1" spans="1:250">
      <c r="A4673" s="89"/>
      <c r="C4673" s="87"/>
      <c r="F4673" s="88"/>
      <c r="IL4673" s="50"/>
      <c r="IM4673" s="50"/>
      <c r="IN4673" s="50"/>
      <c r="IO4673" s="50"/>
      <c r="IP4673" s="50"/>
    </row>
    <row r="4674" s="83" customFormat="1" ht="15.75" customHeight="1" spans="1:250">
      <c r="A4674" s="89"/>
      <c r="C4674" s="87"/>
      <c r="F4674" s="88"/>
      <c r="IL4674" s="50"/>
      <c r="IM4674" s="50"/>
      <c r="IN4674" s="50"/>
      <c r="IO4674" s="50"/>
      <c r="IP4674" s="50"/>
    </row>
    <row r="4675" s="83" customFormat="1" ht="15.75" customHeight="1" spans="1:250">
      <c r="A4675" s="89"/>
      <c r="C4675" s="87"/>
      <c r="F4675" s="88"/>
      <c r="IL4675" s="50"/>
      <c r="IM4675" s="50"/>
      <c r="IN4675" s="50"/>
      <c r="IO4675" s="50"/>
      <c r="IP4675" s="50"/>
    </row>
    <row r="4676" s="83" customFormat="1" ht="15.75" customHeight="1" spans="1:250">
      <c r="A4676" s="89"/>
      <c r="C4676" s="87"/>
      <c r="F4676" s="88"/>
      <c r="IL4676" s="50"/>
      <c r="IM4676" s="50"/>
      <c r="IN4676" s="50"/>
      <c r="IO4676" s="50"/>
      <c r="IP4676" s="50"/>
    </row>
    <row r="4677" s="83" customFormat="1" ht="15.75" customHeight="1" spans="1:250">
      <c r="A4677" s="89"/>
      <c r="C4677" s="87"/>
      <c r="F4677" s="88"/>
      <c r="IL4677" s="50"/>
      <c r="IM4677" s="50"/>
      <c r="IN4677" s="50"/>
      <c r="IO4677" s="50"/>
      <c r="IP4677" s="50"/>
    </row>
    <row r="4678" s="83" customFormat="1" ht="15.75" customHeight="1" spans="1:250">
      <c r="A4678" s="89"/>
      <c r="C4678" s="87"/>
      <c r="F4678" s="88"/>
      <c r="IL4678" s="50"/>
      <c r="IM4678" s="50"/>
      <c r="IN4678" s="50"/>
      <c r="IO4678" s="50"/>
      <c r="IP4678" s="50"/>
    </row>
    <row r="4679" s="83" customFormat="1" ht="15.75" customHeight="1" spans="1:250">
      <c r="A4679" s="89"/>
      <c r="C4679" s="87"/>
      <c r="F4679" s="88"/>
      <c r="IL4679" s="50"/>
      <c r="IM4679" s="50"/>
      <c r="IN4679" s="50"/>
      <c r="IO4679" s="50"/>
      <c r="IP4679" s="50"/>
    </row>
    <row r="4680" s="83" customFormat="1" ht="15.75" customHeight="1" spans="1:250">
      <c r="A4680" s="89"/>
      <c r="C4680" s="87"/>
      <c r="F4680" s="88"/>
      <c r="IL4680" s="50"/>
      <c r="IM4680" s="50"/>
      <c r="IN4680" s="50"/>
      <c r="IO4680" s="50"/>
      <c r="IP4680" s="50"/>
    </row>
    <row r="4681" s="83" customFormat="1" ht="15.75" customHeight="1" spans="1:250">
      <c r="A4681" s="89"/>
      <c r="C4681" s="87"/>
      <c r="F4681" s="88"/>
      <c r="IL4681" s="50"/>
      <c r="IM4681" s="50"/>
      <c r="IN4681" s="50"/>
      <c r="IO4681" s="50"/>
      <c r="IP4681" s="50"/>
    </row>
    <row r="4682" s="83" customFormat="1" ht="15.75" customHeight="1" spans="1:250">
      <c r="A4682" s="89"/>
      <c r="C4682" s="87"/>
      <c r="F4682" s="88"/>
      <c r="IL4682" s="50"/>
      <c r="IM4682" s="50"/>
      <c r="IN4682" s="50"/>
      <c r="IO4682" s="50"/>
      <c r="IP4682" s="50"/>
    </row>
    <row r="4683" s="83" customFormat="1" ht="15.75" customHeight="1" spans="1:250">
      <c r="A4683" s="89"/>
      <c r="C4683" s="87"/>
      <c r="F4683" s="88"/>
      <c r="IL4683" s="50"/>
      <c r="IM4683" s="50"/>
      <c r="IN4683" s="50"/>
      <c r="IO4683" s="50"/>
      <c r="IP4683" s="50"/>
    </row>
    <row r="4684" s="83" customFormat="1" ht="15.75" customHeight="1" spans="1:250">
      <c r="A4684" s="89"/>
      <c r="C4684" s="87"/>
      <c r="F4684" s="88"/>
      <c r="IL4684" s="50"/>
      <c r="IM4684" s="50"/>
      <c r="IN4684" s="50"/>
      <c r="IO4684" s="50"/>
      <c r="IP4684" s="50"/>
    </row>
    <row r="4685" s="83" customFormat="1" ht="15.75" customHeight="1" spans="1:250">
      <c r="A4685" s="89"/>
      <c r="C4685" s="87"/>
      <c r="F4685" s="88"/>
      <c r="IL4685" s="50"/>
      <c r="IM4685" s="50"/>
      <c r="IN4685" s="50"/>
      <c r="IO4685" s="50"/>
      <c r="IP4685" s="50"/>
    </row>
    <row r="4686" s="83" customFormat="1" ht="15.75" customHeight="1" spans="1:250">
      <c r="A4686" s="89"/>
      <c r="C4686" s="87"/>
      <c r="F4686" s="88"/>
      <c r="IL4686" s="50"/>
      <c r="IM4686" s="50"/>
      <c r="IN4686" s="50"/>
      <c r="IO4686" s="50"/>
      <c r="IP4686" s="50"/>
    </row>
    <row r="4687" s="83" customFormat="1" ht="15.75" customHeight="1" spans="1:250">
      <c r="A4687" s="89"/>
      <c r="C4687" s="87"/>
      <c r="F4687" s="88"/>
      <c r="IL4687" s="50"/>
      <c r="IM4687" s="50"/>
      <c r="IN4687" s="50"/>
      <c r="IO4687" s="50"/>
      <c r="IP4687" s="50"/>
    </row>
    <row r="4688" s="83" customFormat="1" ht="15.75" customHeight="1" spans="1:250">
      <c r="A4688" s="89"/>
      <c r="C4688" s="87"/>
      <c r="F4688" s="88"/>
      <c r="IL4688" s="50"/>
      <c r="IM4688" s="50"/>
      <c r="IN4688" s="50"/>
      <c r="IO4688" s="50"/>
      <c r="IP4688" s="50"/>
    </row>
    <row r="4689" s="83" customFormat="1" ht="15.75" customHeight="1" spans="1:250">
      <c r="A4689" s="89"/>
      <c r="C4689" s="87"/>
      <c r="F4689" s="88"/>
      <c r="IL4689" s="50"/>
      <c r="IM4689" s="50"/>
      <c r="IN4689" s="50"/>
      <c r="IO4689" s="50"/>
      <c r="IP4689" s="50"/>
    </row>
    <row r="4690" s="83" customFormat="1" ht="15.75" customHeight="1" spans="1:250">
      <c r="A4690" s="89"/>
      <c r="C4690" s="87"/>
      <c r="F4690" s="88"/>
      <c r="IL4690" s="50"/>
      <c r="IM4690" s="50"/>
      <c r="IN4690" s="50"/>
      <c r="IO4690" s="50"/>
      <c r="IP4690" s="50"/>
    </row>
    <row r="4691" s="83" customFormat="1" ht="15.75" customHeight="1" spans="1:250">
      <c r="A4691" s="89"/>
      <c r="C4691" s="87"/>
      <c r="F4691" s="88"/>
      <c r="IL4691" s="50"/>
      <c r="IM4691" s="50"/>
      <c r="IN4691" s="50"/>
      <c r="IO4691" s="50"/>
      <c r="IP4691" s="50"/>
    </row>
    <row r="4692" s="83" customFormat="1" ht="15.75" customHeight="1" spans="1:250">
      <c r="A4692" s="89"/>
      <c r="C4692" s="87"/>
      <c r="F4692" s="88"/>
      <c r="IL4692" s="50"/>
      <c r="IM4692" s="50"/>
      <c r="IN4692" s="50"/>
      <c r="IO4692" s="50"/>
      <c r="IP4692" s="50"/>
    </row>
    <row r="4693" s="83" customFormat="1" ht="15.75" customHeight="1" spans="1:250">
      <c r="A4693" s="89"/>
      <c r="C4693" s="87"/>
      <c r="F4693" s="88"/>
      <c r="IL4693" s="50"/>
      <c r="IM4693" s="50"/>
      <c r="IN4693" s="50"/>
      <c r="IO4693" s="50"/>
      <c r="IP4693" s="50"/>
    </row>
    <row r="4694" s="83" customFormat="1" ht="15.75" customHeight="1" spans="1:250">
      <c r="A4694" s="89"/>
      <c r="C4694" s="87"/>
      <c r="F4694" s="88"/>
      <c r="IL4694" s="50"/>
      <c r="IM4694" s="50"/>
      <c r="IN4694" s="50"/>
      <c r="IO4694" s="50"/>
      <c r="IP4694" s="50"/>
    </row>
    <row r="4695" s="83" customFormat="1" ht="15.75" customHeight="1" spans="1:250">
      <c r="A4695" s="89"/>
      <c r="C4695" s="87"/>
      <c r="F4695" s="88"/>
      <c r="IL4695" s="50"/>
      <c r="IM4695" s="50"/>
      <c r="IN4695" s="50"/>
      <c r="IO4695" s="50"/>
      <c r="IP4695" s="50"/>
    </row>
    <row r="4696" s="83" customFormat="1" ht="15.75" customHeight="1" spans="1:250">
      <c r="A4696" s="89"/>
      <c r="C4696" s="87"/>
      <c r="F4696" s="88"/>
      <c r="IL4696" s="50"/>
      <c r="IM4696" s="50"/>
      <c r="IN4696" s="50"/>
      <c r="IO4696" s="50"/>
      <c r="IP4696" s="50"/>
    </row>
    <row r="4697" s="83" customFormat="1" ht="15.75" customHeight="1" spans="1:250">
      <c r="A4697" s="89"/>
      <c r="C4697" s="87"/>
      <c r="F4697" s="88"/>
      <c r="IL4697" s="50"/>
      <c r="IM4697" s="50"/>
      <c r="IN4697" s="50"/>
      <c r="IO4697" s="50"/>
      <c r="IP4697" s="50"/>
    </row>
    <row r="4698" s="83" customFormat="1" ht="15.75" customHeight="1" spans="1:250">
      <c r="A4698" s="89"/>
      <c r="C4698" s="87"/>
      <c r="F4698" s="88"/>
      <c r="IL4698" s="50"/>
      <c r="IM4698" s="50"/>
      <c r="IN4698" s="50"/>
      <c r="IO4698" s="50"/>
      <c r="IP4698" s="50"/>
    </row>
    <row r="4699" s="83" customFormat="1" ht="15.75" customHeight="1" spans="1:250">
      <c r="A4699" s="89"/>
      <c r="C4699" s="87"/>
      <c r="F4699" s="88"/>
      <c r="IL4699" s="50"/>
      <c r="IM4699" s="50"/>
      <c r="IN4699" s="50"/>
      <c r="IO4699" s="50"/>
      <c r="IP4699" s="50"/>
    </row>
    <row r="4700" s="83" customFormat="1" ht="15.75" customHeight="1" spans="1:250">
      <c r="A4700" s="89"/>
      <c r="C4700" s="87"/>
      <c r="F4700" s="88"/>
      <c r="IL4700" s="50"/>
      <c r="IM4700" s="50"/>
      <c r="IN4700" s="50"/>
      <c r="IO4700" s="50"/>
      <c r="IP4700" s="50"/>
    </row>
    <row r="4701" s="83" customFormat="1" ht="15.75" customHeight="1" spans="1:250">
      <c r="A4701" s="89"/>
      <c r="C4701" s="87"/>
      <c r="F4701" s="88"/>
      <c r="IL4701" s="50"/>
      <c r="IM4701" s="50"/>
      <c r="IN4701" s="50"/>
      <c r="IO4701" s="50"/>
      <c r="IP4701" s="50"/>
    </row>
    <row r="4702" s="83" customFormat="1" ht="15.75" customHeight="1" spans="1:250">
      <c r="A4702" s="89"/>
      <c r="C4702" s="87"/>
      <c r="F4702" s="88"/>
      <c r="IL4702" s="50"/>
      <c r="IM4702" s="50"/>
      <c r="IN4702" s="50"/>
      <c r="IO4702" s="50"/>
      <c r="IP4702" s="50"/>
    </row>
    <row r="4703" s="83" customFormat="1" ht="15.75" customHeight="1" spans="1:250">
      <c r="A4703" s="89"/>
      <c r="C4703" s="87"/>
      <c r="F4703" s="88"/>
      <c r="IL4703" s="50"/>
      <c r="IM4703" s="50"/>
      <c r="IN4703" s="50"/>
      <c r="IO4703" s="50"/>
      <c r="IP4703" s="50"/>
    </row>
    <row r="4704" s="83" customFormat="1" ht="15.75" customHeight="1" spans="1:250">
      <c r="A4704" s="89"/>
      <c r="C4704" s="87"/>
      <c r="F4704" s="88"/>
      <c r="IL4704" s="50"/>
      <c r="IM4704" s="50"/>
      <c r="IN4704" s="50"/>
      <c r="IO4704" s="50"/>
      <c r="IP4704" s="50"/>
    </row>
    <row r="4705" s="83" customFormat="1" ht="15.75" customHeight="1" spans="1:250">
      <c r="A4705" s="89"/>
      <c r="C4705" s="87"/>
      <c r="F4705" s="88"/>
      <c r="IL4705" s="50"/>
      <c r="IM4705" s="50"/>
      <c r="IN4705" s="50"/>
      <c r="IO4705" s="50"/>
      <c r="IP4705" s="50"/>
    </row>
    <row r="4706" s="83" customFormat="1" ht="15.75" customHeight="1" spans="1:250">
      <c r="A4706" s="89"/>
      <c r="C4706" s="87"/>
      <c r="F4706" s="88"/>
      <c r="IL4706" s="50"/>
      <c r="IM4706" s="50"/>
      <c r="IN4706" s="50"/>
      <c r="IO4706" s="50"/>
      <c r="IP4706" s="50"/>
    </row>
    <row r="4707" s="83" customFormat="1" ht="15.75" customHeight="1" spans="1:250">
      <c r="A4707" s="89"/>
      <c r="C4707" s="87"/>
      <c r="F4707" s="88"/>
      <c r="IL4707" s="50"/>
      <c r="IM4707" s="50"/>
      <c r="IN4707" s="50"/>
      <c r="IO4707" s="50"/>
      <c r="IP4707" s="50"/>
    </row>
    <row r="4708" s="83" customFormat="1" ht="15.75" customHeight="1" spans="1:250">
      <c r="A4708" s="89"/>
      <c r="C4708" s="87"/>
      <c r="F4708" s="88"/>
      <c r="IL4708" s="50"/>
      <c r="IM4708" s="50"/>
      <c r="IN4708" s="50"/>
      <c r="IO4708" s="50"/>
      <c r="IP4708" s="50"/>
    </row>
    <row r="4709" s="83" customFormat="1" ht="15.75" customHeight="1" spans="1:250">
      <c r="A4709" s="89"/>
      <c r="C4709" s="87"/>
      <c r="F4709" s="88"/>
      <c r="IL4709" s="50"/>
      <c r="IM4709" s="50"/>
      <c r="IN4709" s="50"/>
      <c r="IO4709" s="50"/>
      <c r="IP4709" s="50"/>
    </row>
    <row r="4710" s="83" customFormat="1" ht="15.75" customHeight="1" spans="1:250">
      <c r="A4710" s="89"/>
      <c r="C4710" s="87"/>
      <c r="F4710" s="88"/>
      <c r="IL4710" s="50"/>
      <c r="IM4710" s="50"/>
      <c r="IN4710" s="50"/>
      <c r="IO4710" s="50"/>
      <c r="IP4710" s="50"/>
    </row>
    <row r="4711" s="83" customFormat="1" ht="15.75" customHeight="1" spans="1:250">
      <c r="A4711" s="89"/>
      <c r="C4711" s="87"/>
      <c r="F4711" s="88"/>
      <c r="IL4711" s="50"/>
      <c r="IM4711" s="50"/>
      <c r="IN4711" s="50"/>
      <c r="IO4711" s="50"/>
      <c r="IP4711" s="50"/>
    </row>
    <row r="4712" s="83" customFormat="1" ht="15.75" customHeight="1" spans="1:250">
      <c r="A4712" s="89"/>
      <c r="C4712" s="87"/>
      <c r="F4712" s="88"/>
      <c r="IL4712" s="50"/>
      <c r="IM4712" s="50"/>
      <c r="IN4712" s="50"/>
      <c r="IO4712" s="50"/>
      <c r="IP4712" s="50"/>
    </row>
    <row r="4713" s="83" customFormat="1" ht="15.75" customHeight="1" spans="1:250">
      <c r="A4713" s="89"/>
      <c r="C4713" s="87"/>
      <c r="F4713" s="88"/>
      <c r="IL4713" s="50"/>
      <c r="IM4713" s="50"/>
      <c r="IN4713" s="50"/>
      <c r="IO4713" s="50"/>
      <c r="IP4713" s="50"/>
    </row>
    <row r="4714" s="83" customFormat="1" ht="15.75" customHeight="1" spans="1:250">
      <c r="A4714" s="89"/>
      <c r="C4714" s="87"/>
      <c r="F4714" s="88"/>
      <c r="IL4714" s="50"/>
      <c r="IM4714" s="50"/>
      <c r="IN4714" s="50"/>
      <c r="IO4714" s="50"/>
      <c r="IP4714" s="50"/>
    </row>
    <row r="4715" s="83" customFormat="1" ht="15.75" customHeight="1" spans="1:250">
      <c r="A4715" s="89"/>
      <c r="C4715" s="87"/>
      <c r="F4715" s="88"/>
      <c r="IL4715" s="50"/>
      <c r="IM4715" s="50"/>
      <c r="IN4715" s="50"/>
      <c r="IO4715" s="50"/>
      <c r="IP4715" s="50"/>
    </row>
    <row r="4716" s="83" customFormat="1" ht="15.75" customHeight="1" spans="1:250">
      <c r="A4716" s="89"/>
      <c r="C4716" s="87"/>
      <c r="F4716" s="88"/>
      <c r="IL4716" s="50"/>
      <c r="IM4716" s="50"/>
      <c r="IN4716" s="50"/>
      <c r="IO4716" s="50"/>
      <c r="IP4716" s="50"/>
    </row>
    <row r="4717" s="83" customFormat="1" ht="15.75" customHeight="1" spans="1:250">
      <c r="A4717" s="89"/>
      <c r="C4717" s="87"/>
      <c r="F4717" s="88"/>
      <c r="IL4717" s="50"/>
      <c r="IM4717" s="50"/>
      <c r="IN4717" s="50"/>
      <c r="IO4717" s="50"/>
      <c r="IP4717" s="50"/>
    </row>
    <row r="4718" s="83" customFormat="1" ht="15.75" customHeight="1" spans="1:250">
      <c r="A4718" s="89"/>
      <c r="C4718" s="87"/>
      <c r="F4718" s="88"/>
      <c r="IL4718" s="50"/>
      <c r="IM4718" s="50"/>
      <c r="IN4718" s="50"/>
      <c r="IO4718" s="50"/>
      <c r="IP4718" s="50"/>
    </row>
    <row r="4719" s="83" customFormat="1" ht="15.75" customHeight="1" spans="1:250">
      <c r="A4719" s="89"/>
      <c r="C4719" s="87"/>
      <c r="F4719" s="88"/>
      <c r="IL4719" s="50"/>
      <c r="IM4719" s="50"/>
      <c r="IN4719" s="50"/>
      <c r="IO4719" s="50"/>
      <c r="IP4719" s="50"/>
    </row>
    <row r="4720" s="83" customFormat="1" ht="15.75" customHeight="1" spans="1:250">
      <c r="A4720" s="89"/>
      <c r="C4720" s="87"/>
      <c r="F4720" s="88"/>
      <c r="IL4720" s="50"/>
      <c r="IM4720" s="50"/>
      <c r="IN4720" s="50"/>
      <c r="IO4720" s="50"/>
      <c r="IP4720" s="50"/>
    </row>
    <row r="4721" s="83" customFormat="1" ht="15.75" customHeight="1" spans="1:250">
      <c r="A4721" s="89"/>
      <c r="C4721" s="87"/>
      <c r="F4721" s="88"/>
      <c r="IL4721" s="50"/>
      <c r="IM4721" s="50"/>
      <c r="IN4721" s="50"/>
      <c r="IO4721" s="50"/>
      <c r="IP4721" s="50"/>
    </row>
    <row r="4722" s="83" customFormat="1" ht="15.75" customHeight="1" spans="1:250">
      <c r="A4722" s="89"/>
      <c r="C4722" s="87"/>
      <c r="F4722" s="88"/>
      <c r="IL4722" s="50"/>
      <c r="IM4722" s="50"/>
      <c r="IN4722" s="50"/>
      <c r="IO4722" s="50"/>
      <c r="IP4722" s="50"/>
    </row>
    <row r="4723" s="83" customFormat="1" ht="15.75" customHeight="1" spans="1:250">
      <c r="A4723" s="89"/>
      <c r="C4723" s="87"/>
      <c r="F4723" s="88"/>
      <c r="IL4723" s="50"/>
      <c r="IM4723" s="50"/>
      <c r="IN4723" s="50"/>
      <c r="IO4723" s="50"/>
      <c r="IP4723" s="50"/>
    </row>
    <row r="4724" s="83" customFormat="1" ht="15.75" customHeight="1" spans="1:250">
      <c r="A4724" s="89"/>
      <c r="C4724" s="87"/>
      <c r="F4724" s="88"/>
      <c r="IL4724" s="50"/>
      <c r="IM4724" s="50"/>
      <c r="IN4724" s="50"/>
      <c r="IO4724" s="50"/>
      <c r="IP4724" s="50"/>
    </row>
    <row r="4725" s="83" customFormat="1" ht="15.75" customHeight="1" spans="1:250">
      <c r="A4725" s="89"/>
      <c r="C4725" s="87"/>
      <c r="F4725" s="88"/>
      <c r="IL4725" s="50"/>
      <c r="IM4725" s="50"/>
      <c r="IN4725" s="50"/>
      <c r="IO4725" s="50"/>
      <c r="IP4725" s="50"/>
    </row>
    <row r="4726" s="83" customFormat="1" ht="15.75" customHeight="1" spans="1:250">
      <c r="A4726" s="89"/>
      <c r="C4726" s="87"/>
      <c r="F4726" s="88"/>
      <c r="IL4726" s="50"/>
      <c r="IM4726" s="50"/>
      <c r="IN4726" s="50"/>
      <c r="IO4726" s="50"/>
      <c r="IP4726" s="50"/>
    </row>
    <row r="4727" s="83" customFormat="1" ht="15.75" customHeight="1" spans="1:250">
      <c r="A4727" s="89"/>
      <c r="C4727" s="87"/>
      <c r="F4727" s="88"/>
      <c r="IL4727" s="50"/>
      <c r="IM4727" s="50"/>
      <c r="IN4727" s="50"/>
      <c r="IO4727" s="50"/>
      <c r="IP4727" s="50"/>
    </row>
    <row r="4728" s="83" customFormat="1" ht="15.75" customHeight="1" spans="1:250">
      <c r="A4728" s="89"/>
      <c r="C4728" s="87"/>
      <c r="F4728" s="88"/>
      <c r="IL4728" s="50"/>
      <c r="IM4728" s="50"/>
      <c r="IN4728" s="50"/>
      <c r="IO4728" s="50"/>
      <c r="IP4728" s="50"/>
    </row>
    <row r="4729" s="83" customFormat="1" ht="15.75" customHeight="1" spans="1:250">
      <c r="A4729" s="89"/>
      <c r="C4729" s="87"/>
      <c r="F4729" s="88"/>
      <c r="IL4729" s="50"/>
      <c r="IM4729" s="50"/>
      <c r="IN4729" s="50"/>
      <c r="IO4729" s="50"/>
      <c r="IP4729" s="50"/>
    </row>
    <row r="4730" s="83" customFormat="1" ht="15.75" customHeight="1" spans="1:250">
      <c r="A4730" s="89"/>
      <c r="C4730" s="87"/>
      <c r="F4730" s="88"/>
      <c r="IL4730" s="50"/>
      <c r="IM4730" s="50"/>
      <c r="IN4730" s="50"/>
      <c r="IO4730" s="50"/>
      <c r="IP4730" s="50"/>
    </row>
    <row r="4731" s="83" customFormat="1" ht="15.75" customHeight="1" spans="1:250">
      <c r="A4731" s="89"/>
      <c r="C4731" s="87"/>
      <c r="F4731" s="88"/>
      <c r="IL4731" s="50"/>
      <c r="IM4731" s="50"/>
      <c r="IN4731" s="50"/>
      <c r="IO4731" s="50"/>
      <c r="IP4731" s="50"/>
    </row>
    <row r="4732" s="83" customFormat="1" ht="15.75" customHeight="1" spans="1:250">
      <c r="A4732" s="89"/>
      <c r="C4732" s="87"/>
      <c r="F4732" s="88"/>
      <c r="IL4732" s="50"/>
      <c r="IM4732" s="50"/>
      <c r="IN4732" s="50"/>
      <c r="IO4732" s="50"/>
      <c r="IP4732" s="50"/>
    </row>
    <row r="4733" s="83" customFormat="1" ht="15.75" customHeight="1" spans="1:250">
      <c r="A4733" s="89"/>
      <c r="C4733" s="87"/>
      <c r="F4733" s="88"/>
      <c r="IL4733" s="50"/>
      <c r="IM4733" s="50"/>
      <c r="IN4733" s="50"/>
      <c r="IO4733" s="50"/>
      <c r="IP4733" s="50"/>
    </row>
    <row r="4734" s="83" customFormat="1" ht="15.75" customHeight="1" spans="1:250">
      <c r="A4734" s="89"/>
      <c r="C4734" s="87"/>
      <c r="F4734" s="88"/>
      <c r="IL4734" s="50"/>
      <c r="IM4734" s="50"/>
      <c r="IN4734" s="50"/>
      <c r="IO4734" s="50"/>
      <c r="IP4734" s="50"/>
    </row>
    <row r="4735" s="83" customFormat="1" ht="15.75" customHeight="1" spans="1:250">
      <c r="A4735" s="89"/>
      <c r="C4735" s="87"/>
      <c r="F4735" s="88"/>
      <c r="IL4735" s="50"/>
      <c r="IM4735" s="50"/>
      <c r="IN4735" s="50"/>
      <c r="IO4735" s="50"/>
      <c r="IP4735" s="50"/>
    </row>
    <row r="4736" s="83" customFormat="1" ht="15.75" customHeight="1"/>
    <row r="4737" s="83" customFormat="1" ht="15.75" customHeight="1"/>
    <row r="4738" s="83" customFormat="1" ht="15.75" customHeight="1"/>
    <row r="4739" s="83" customFormat="1" ht="15.75" customHeight="1"/>
    <row r="4740" s="83" customFormat="1" ht="15.75" customHeight="1"/>
    <row r="4741" s="83" customFormat="1" ht="15.75" customHeight="1"/>
    <row r="4742" s="83" customFormat="1" ht="15.75" customHeight="1"/>
    <row r="4743" s="83" customFormat="1" ht="15.75" customHeight="1"/>
    <row r="4744" s="83" customFormat="1" ht="15.75" customHeight="1"/>
    <row r="4745" s="83" customFormat="1" ht="15.75" customHeight="1"/>
    <row r="4746" s="83" customFormat="1" ht="15.75" customHeight="1"/>
    <row r="4747" s="83" customFormat="1" ht="15.75" customHeight="1"/>
    <row r="4748" s="83" customFormat="1" ht="15.75" customHeight="1"/>
    <row r="4749" s="83" customFormat="1" ht="15.75" customHeight="1"/>
    <row r="4750" s="83" customFormat="1" ht="15.75" customHeight="1"/>
    <row r="4751" s="83" customFormat="1" ht="15.75" customHeight="1"/>
    <row r="4752" s="83" customFormat="1" ht="15.75" customHeight="1"/>
    <row r="4753" s="83" customFormat="1" ht="15.75" customHeight="1"/>
    <row r="4754" s="83" customFormat="1" ht="15.75" customHeight="1"/>
    <row r="4755" s="83" customFormat="1" ht="15.75" customHeight="1"/>
    <row r="4756" s="83" customFormat="1" ht="15.75" customHeight="1"/>
    <row r="4757" s="83" customFormat="1" ht="15.75" customHeight="1"/>
    <row r="4758" s="83" customFormat="1" ht="15.75" customHeight="1"/>
    <row r="4759" s="83" customFormat="1" ht="15.75" customHeight="1"/>
    <row r="4760" s="83" customFormat="1" ht="15.75" customHeight="1"/>
    <row r="4761" s="83" customFormat="1" ht="15.75" customHeight="1"/>
    <row r="4762" s="83" customFormat="1" ht="15.75" customHeight="1"/>
    <row r="4763" s="83" customFormat="1" ht="15.75" customHeight="1"/>
    <row r="4764" s="83" customFormat="1" ht="15.75" customHeight="1"/>
    <row r="4765" s="83" customFormat="1" ht="15.75" customHeight="1"/>
    <row r="4766" s="83" customFormat="1" ht="15.75" customHeight="1"/>
    <row r="4767" s="83" customFormat="1" ht="15.75" customHeight="1"/>
    <row r="4768" s="83" customFormat="1" ht="15.75" customHeight="1"/>
    <row r="4769" s="83" customFormat="1" ht="15.75" customHeight="1"/>
    <row r="4770" s="83" customFormat="1" ht="15.75" customHeight="1"/>
    <row r="4771" s="83" customFormat="1" ht="15.75" customHeight="1"/>
    <row r="4772" s="83" customFormat="1" ht="15.75" customHeight="1"/>
    <row r="4773" s="83" customFormat="1" ht="15.75" customHeight="1"/>
    <row r="4774" s="83" customFormat="1" ht="15.75" customHeight="1"/>
    <row r="4775" s="83" customFormat="1" ht="15.75" customHeight="1"/>
    <row r="4776" s="83" customFormat="1" ht="15.75" customHeight="1"/>
    <row r="4777" s="83" customFormat="1" ht="15.75" customHeight="1"/>
    <row r="4778" s="83" customFormat="1" ht="15.75" customHeight="1"/>
    <row r="4779" s="83" customFormat="1" ht="15.75" customHeight="1"/>
    <row r="4780" s="83" customFormat="1" ht="15.75" customHeight="1"/>
    <row r="4781" s="83" customFormat="1" ht="15.75" customHeight="1"/>
    <row r="4782" s="83" customFormat="1" ht="15.75" customHeight="1"/>
    <row r="4783" s="83" customFormat="1" ht="15.75" customHeight="1"/>
    <row r="4784" s="83" customFormat="1" ht="15.75" customHeight="1"/>
    <row r="4785" s="83" customFormat="1" ht="15.75" customHeight="1"/>
    <row r="4786" s="83" customFormat="1" ht="15.75" customHeight="1"/>
    <row r="4787" s="83" customFormat="1" ht="15.75" customHeight="1"/>
    <row r="4788" s="83" customFormat="1" ht="15.75" customHeight="1"/>
    <row r="4789" s="83" customFormat="1" ht="15.75" customHeight="1"/>
    <row r="4790" s="83" customFormat="1" ht="15.75" customHeight="1"/>
    <row r="4791" s="83" customFormat="1" ht="15.75" customHeight="1"/>
    <row r="4792" s="83" customFormat="1" ht="15.75" customHeight="1"/>
    <row r="4793" s="83" customFormat="1" ht="15.75" customHeight="1"/>
    <row r="4794" s="83" customFormat="1" ht="15.75" customHeight="1"/>
    <row r="4795" s="83" customFormat="1" ht="15.75" customHeight="1"/>
    <row r="4796" s="83" customFormat="1" ht="15.75" customHeight="1"/>
    <row r="4797" s="83" customFormat="1" ht="15.75" customHeight="1"/>
    <row r="4798" s="83" customFormat="1" ht="15.75" customHeight="1"/>
    <row r="4799" s="83" customFormat="1" ht="15.75" customHeight="1"/>
    <row r="4800" s="83" customFormat="1" ht="15.75" customHeight="1"/>
    <row r="4801" s="83" customFormat="1" ht="15.75" customHeight="1"/>
    <row r="4802" s="83" customFormat="1" ht="15.75" customHeight="1"/>
    <row r="4803" s="83" customFormat="1" ht="15.75" customHeight="1"/>
    <row r="4804" s="83" customFormat="1" ht="15.75" customHeight="1"/>
    <row r="4805" s="83" customFormat="1" ht="15.75" customHeight="1"/>
    <row r="4806" s="83" customFormat="1" ht="15.75" customHeight="1"/>
    <row r="4807" s="83" customFormat="1" ht="15.75" customHeight="1"/>
    <row r="4808" s="83" customFormat="1" ht="15.75" customHeight="1"/>
    <row r="4809" s="83" customFormat="1" ht="15.75" customHeight="1"/>
    <row r="4810" s="83" customFormat="1" ht="15.75" customHeight="1"/>
    <row r="4811" s="83" customFormat="1" ht="15.75" customHeight="1"/>
    <row r="4812" s="83" customFormat="1" ht="15.75" customHeight="1"/>
    <row r="4813" s="83" customFormat="1" ht="15.75" customHeight="1"/>
    <row r="4814" s="83" customFormat="1" ht="15.75" customHeight="1"/>
    <row r="4815" s="83" customFormat="1" ht="15.75" customHeight="1"/>
    <row r="4816" s="83" customFormat="1" ht="15.75" customHeight="1"/>
    <row r="4817" s="83" customFormat="1" ht="15.75" customHeight="1"/>
    <row r="4818" s="83" customFormat="1" ht="15.75" customHeight="1"/>
    <row r="4819" s="83" customFormat="1" ht="15.75" customHeight="1"/>
    <row r="4820" s="83" customFormat="1" ht="15.75" customHeight="1"/>
    <row r="4821" s="83" customFormat="1" ht="15.75" customHeight="1"/>
    <row r="4822" s="83" customFormat="1" ht="15.75" customHeight="1"/>
    <row r="4823" s="83" customFormat="1" ht="15.75" customHeight="1"/>
    <row r="4824" s="83" customFormat="1" ht="15.75" customHeight="1"/>
    <row r="4825" s="83" customFormat="1" ht="15.75" customHeight="1"/>
    <row r="4826" s="83" customFormat="1" ht="15.75" customHeight="1"/>
    <row r="4827" s="83" customFormat="1" ht="15.75" customHeight="1"/>
    <row r="4828" s="83" customFormat="1" ht="15.75" customHeight="1"/>
    <row r="4829" s="83" customFormat="1" ht="15.75" customHeight="1"/>
    <row r="4830" s="83" customFormat="1" ht="15.75" customHeight="1"/>
    <row r="4831" s="83" customFormat="1" ht="15.75" customHeight="1"/>
    <row r="4832" s="83" customFormat="1" ht="15.75" customHeight="1"/>
    <row r="4833" s="83" customFormat="1" ht="15.75" customHeight="1"/>
    <row r="4834" s="83" customFormat="1" ht="15.75" customHeight="1"/>
    <row r="4835" s="83" customFormat="1" ht="15.75" customHeight="1"/>
    <row r="4836" s="83" customFormat="1" ht="15.75" customHeight="1"/>
    <row r="4837" s="83" customFormat="1" ht="15.75" customHeight="1"/>
    <row r="4838" s="83" customFormat="1" ht="15.75" customHeight="1"/>
    <row r="4839" s="83" customFormat="1" ht="15.75" customHeight="1"/>
    <row r="4840" s="83" customFormat="1" ht="15.75" customHeight="1"/>
    <row r="4841" s="83" customFormat="1" ht="15.75" customHeight="1"/>
    <row r="4842" s="83" customFormat="1" ht="15.75" customHeight="1"/>
    <row r="4843" s="83" customFormat="1" ht="15.75" customHeight="1"/>
    <row r="4844" s="83" customFormat="1" ht="15.75" customHeight="1"/>
    <row r="4845" s="83" customFormat="1" ht="15.75" customHeight="1"/>
    <row r="4846" s="83" customFormat="1" ht="15.75" customHeight="1"/>
    <row r="4847" s="83" customFormat="1" ht="15.75" customHeight="1"/>
    <row r="4848" s="83" customFormat="1" ht="15.75" customHeight="1"/>
    <row r="4849" s="83" customFormat="1" ht="15.75" customHeight="1"/>
    <row r="4850" s="83" customFormat="1" ht="15.75" customHeight="1"/>
    <row r="4851" s="83" customFormat="1" ht="15.75" customHeight="1"/>
    <row r="4852" s="83" customFormat="1" ht="15.75" customHeight="1"/>
    <row r="4853" s="83" customFormat="1" ht="15.75" customHeight="1"/>
    <row r="4854" s="83" customFormat="1" ht="15.75" customHeight="1"/>
    <row r="4855" s="83" customFormat="1" ht="15.75" customHeight="1"/>
    <row r="4856" s="83" customFormat="1" ht="15.75" customHeight="1"/>
    <row r="4857" s="83" customFormat="1" ht="15.75" customHeight="1"/>
    <row r="4858" s="83" customFormat="1" ht="15.75" customHeight="1"/>
    <row r="4859" s="83" customFormat="1" ht="15.75" customHeight="1"/>
    <row r="4860" s="83" customFormat="1" ht="15.75" customHeight="1"/>
    <row r="4861" s="83" customFormat="1" ht="15.75" customHeight="1"/>
    <row r="4862" s="83" customFormat="1" ht="15.75" customHeight="1"/>
    <row r="4863" s="83" customFormat="1" ht="15.75" customHeight="1"/>
    <row r="4864" s="83" customFormat="1" ht="15.75" customHeight="1"/>
    <row r="4865" s="83" customFormat="1" ht="15.75" customHeight="1"/>
    <row r="4866" s="83" customFormat="1" ht="15.75" customHeight="1"/>
    <row r="4867" s="83" customFormat="1" ht="15.75" customHeight="1"/>
    <row r="4868" s="83" customFormat="1" ht="15.75" customHeight="1"/>
    <row r="4869" s="83" customFormat="1" ht="15.75" customHeight="1"/>
    <row r="4870" s="83" customFormat="1" ht="15.75" customHeight="1"/>
    <row r="4871" s="83" customFormat="1" ht="15.75" customHeight="1"/>
    <row r="4872" s="83" customFormat="1" ht="15.75" customHeight="1"/>
    <row r="4873" s="83" customFormat="1" ht="15.75" customHeight="1"/>
    <row r="4874" s="83" customFormat="1" ht="15.75" customHeight="1"/>
    <row r="4875" s="83" customFormat="1" ht="15.75" customHeight="1"/>
    <row r="4876" s="83" customFormat="1" ht="15.75" customHeight="1"/>
    <row r="4877" s="83" customFormat="1" ht="15.75" customHeight="1"/>
    <row r="4878" s="83" customFormat="1" ht="15.75" customHeight="1"/>
    <row r="4879" s="83" customFormat="1" ht="15.75" customHeight="1"/>
    <row r="4880" s="83" customFormat="1" ht="15.75" customHeight="1"/>
    <row r="4881" s="83" customFormat="1" ht="15.75" customHeight="1"/>
    <row r="4882" s="83" customFormat="1" ht="15.75" customHeight="1"/>
    <row r="4883" s="83" customFormat="1" ht="15.75" customHeight="1"/>
    <row r="4884" s="83" customFormat="1" ht="15.75" customHeight="1"/>
    <row r="4885" s="83" customFormat="1" ht="15.75" customHeight="1"/>
    <row r="4886" s="83" customFormat="1" ht="15.75" customHeight="1"/>
    <row r="4887" s="83" customFormat="1" ht="15.75" customHeight="1"/>
    <row r="4888" s="83" customFormat="1" ht="15.75" customHeight="1"/>
    <row r="4889" s="83" customFormat="1" ht="15.75" customHeight="1"/>
    <row r="4890" s="83" customFormat="1" ht="15.75" customHeight="1"/>
    <row r="4891" s="83" customFormat="1" ht="15.75" customHeight="1"/>
    <row r="4892" s="83" customFormat="1" ht="15.75" customHeight="1"/>
    <row r="4893" s="83" customFormat="1" ht="15.75" customHeight="1"/>
    <row r="4894" s="83" customFormat="1" ht="15.75" customHeight="1"/>
    <row r="4895" s="83" customFormat="1" ht="15.75" customHeight="1"/>
    <row r="4896" s="83" customFormat="1" ht="15.75" customHeight="1"/>
    <row r="4897" s="83" customFormat="1" ht="15.75" customHeight="1"/>
    <row r="4898" s="83" customFormat="1" ht="15.75" customHeight="1"/>
    <row r="4899" s="83" customFormat="1" ht="15.75" customHeight="1"/>
    <row r="4900" s="83" customFormat="1" ht="15.75" customHeight="1"/>
    <row r="4901" s="83" customFormat="1" ht="15.75" customHeight="1"/>
    <row r="4902" s="83" customFormat="1" ht="15.75" customHeight="1"/>
    <row r="4903" s="83" customFormat="1" ht="15.75" customHeight="1"/>
    <row r="4904" s="83" customFormat="1" ht="15.75" customHeight="1"/>
    <row r="4905" s="83" customFormat="1" ht="15.75" customHeight="1"/>
    <row r="4906" s="83" customFormat="1" ht="15.75" customHeight="1"/>
    <row r="4907" s="83" customFormat="1" ht="15.75" customHeight="1"/>
    <row r="4908" s="83" customFormat="1" ht="15.75" customHeight="1"/>
    <row r="4909" s="83" customFormat="1" ht="15.75" customHeight="1"/>
    <row r="4910" s="83" customFormat="1" ht="15.75" customHeight="1"/>
    <row r="4911" s="83" customFormat="1" ht="15.75" customHeight="1"/>
    <row r="4912" s="83" customFormat="1" ht="15.75" customHeight="1"/>
    <row r="4913" s="83" customFormat="1" ht="15.75" customHeight="1"/>
    <row r="4914" s="83" customFormat="1" ht="15.75" customHeight="1"/>
    <row r="4915" s="83" customFormat="1" ht="15.75" customHeight="1"/>
    <row r="4916" s="83" customFormat="1" ht="15.75" customHeight="1"/>
    <row r="4917" s="83" customFormat="1" ht="15.75" customHeight="1"/>
    <row r="4918" s="83" customFormat="1" ht="15.75" customHeight="1"/>
    <row r="4919" s="83" customFormat="1" ht="15.75" customHeight="1"/>
    <row r="4920" s="83" customFormat="1" ht="15.75" customHeight="1"/>
    <row r="4921" s="83" customFormat="1" ht="15.75" customHeight="1"/>
    <row r="4922" s="83" customFormat="1" ht="15.75" customHeight="1"/>
    <row r="4923" s="83" customFormat="1" ht="15.75" customHeight="1"/>
    <row r="4924" s="83" customFormat="1" ht="15.75" customHeight="1"/>
    <row r="4925" s="83" customFormat="1" ht="15.75" customHeight="1"/>
    <row r="4926" s="83" customFormat="1" ht="15.75" customHeight="1"/>
    <row r="4927" s="83" customFormat="1" ht="15.75" customHeight="1"/>
    <row r="4928" s="83" customFormat="1" ht="15.75" customHeight="1"/>
    <row r="4929" s="83" customFormat="1" ht="15.75" customHeight="1"/>
    <row r="4930" s="83" customFormat="1" ht="15.75" customHeight="1"/>
    <row r="4931" s="83" customFormat="1" ht="15.75" customHeight="1"/>
    <row r="4932" s="83" customFormat="1" ht="15.75" customHeight="1"/>
    <row r="4933" s="83" customFormat="1" ht="15.75" customHeight="1"/>
    <row r="4934" s="83" customFormat="1" ht="15.75" customHeight="1"/>
    <row r="4935" s="83" customFormat="1" ht="15.75" customHeight="1"/>
    <row r="4936" s="83" customFormat="1" ht="15.75" customHeight="1"/>
    <row r="4937" s="83" customFormat="1" ht="15.75" customHeight="1"/>
    <row r="4938" s="83" customFormat="1" ht="15.75" customHeight="1"/>
    <row r="4939" s="83" customFormat="1" ht="15.75" customHeight="1"/>
    <row r="4940" s="83" customFormat="1" ht="15.75" customHeight="1"/>
    <row r="4941" s="83" customFormat="1" ht="15.75" customHeight="1"/>
    <row r="4942" s="83" customFormat="1" ht="15.75" customHeight="1"/>
    <row r="4943" s="83" customFormat="1" ht="15.75" customHeight="1"/>
    <row r="4944" s="83" customFormat="1" ht="15.75" customHeight="1"/>
    <row r="4945" s="83" customFormat="1" ht="15.75" customHeight="1"/>
    <row r="4946" s="83" customFormat="1" ht="15.75" customHeight="1"/>
    <row r="4947" s="83" customFormat="1" ht="15.75" customHeight="1"/>
    <row r="4948" s="83" customFormat="1" ht="15.75" customHeight="1"/>
    <row r="4949" s="83" customFormat="1" ht="15.75" customHeight="1"/>
    <row r="4950" s="83" customFormat="1" ht="15.75" customHeight="1"/>
    <row r="4951" s="83" customFormat="1" ht="15.75" customHeight="1"/>
    <row r="4952" s="83" customFormat="1" ht="15.75" customHeight="1"/>
    <row r="4953" s="83" customFormat="1" ht="15.75" customHeight="1"/>
    <row r="4954" s="83" customFormat="1" ht="15.75" customHeight="1"/>
    <row r="4955" s="83" customFormat="1" ht="15.75" customHeight="1"/>
    <row r="4956" s="83" customFormat="1" ht="15.75" customHeight="1"/>
    <row r="4957" s="83" customFormat="1" ht="15.75" customHeight="1"/>
    <row r="4958" s="83" customFormat="1" ht="15.75" customHeight="1"/>
    <row r="4959" s="83" customFormat="1" ht="15.75" customHeight="1"/>
    <row r="4960" s="83" customFormat="1" ht="15.75" customHeight="1"/>
    <row r="4961" s="83" customFormat="1" ht="15.75" customHeight="1"/>
    <row r="4962" s="83" customFormat="1" ht="15.75" customHeight="1"/>
    <row r="4963" s="83" customFormat="1" ht="15.75" customHeight="1"/>
    <row r="4964" s="83" customFormat="1" ht="15.75" customHeight="1"/>
    <row r="4965" s="83" customFormat="1" ht="15.75" customHeight="1"/>
    <row r="4966" s="83" customFormat="1" ht="15.75" customHeight="1"/>
    <row r="4967" s="83" customFormat="1" ht="15.75" customHeight="1"/>
    <row r="4968" s="83" customFormat="1" ht="15.75" customHeight="1"/>
    <row r="4969" s="83" customFormat="1" ht="15.75" customHeight="1"/>
    <row r="4970" s="83" customFormat="1" ht="15.75" customHeight="1"/>
    <row r="4971" s="83" customFormat="1" ht="15.75" customHeight="1"/>
    <row r="4972" s="83" customFormat="1" ht="15.75" customHeight="1"/>
    <row r="4973" s="83" customFormat="1" ht="15.75" customHeight="1"/>
    <row r="4974" s="83" customFormat="1" ht="15.75" customHeight="1"/>
    <row r="4975" s="83" customFormat="1" ht="15.75" customHeight="1"/>
    <row r="4976" s="83" customFormat="1" ht="15.75" customHeight="1"/>
    <row r="4977" s="83" customFormat="1" ht="15.75" customHeight="1"/>
    <row r="4978" s="83" customFormat="1" ht="15.75" customHeight="1"/>
    <row r="4979" s="83" customFormat="1" ht="15.75" customHeight="1"/>
    <row r="4980" s="83" customFormat="1" ht="15.75" customHeight="1"/>
    <row r="4981" s="83" customFormat="1" ht="15.75" customHeight="1"/>
    <row r="4982" s="83" customFormat="1" ht="15.75" customHeight="1"/>
    <row r="4983" s="83" customFormat="1" ht="15.75" customHeight="1"/>
    <row r="4984" s="83" customFormat="1" ht="15.75" customHeight="1"/>
    <row r="4985" s="83" customFormat="1" ht="15.75" customHeight="1"/>
    <row r="4986" s="83" customFormat="1" ht="15.75" customHeight="1"/>
    <row r="4987" s="83" customFormat="1" ht="15.75" customHeight="1"/>
    <row r="4988" s="83" customFormat="1" ht="15.75" customHeight="1"/>
    <row r="4989" s="83" customFormat="1" ht="15.75" customHeight="1"/>
    <row r="4990" s="83" customFormat="1" ht="15.75" customHeight="1"/>
    <row r="4991" s="83" customFormat="1" ht="15.75" customHeight="1"/>
    <row r="4992" s="83" customFormat="1" ht="15.75" customHeight="1"/>
    <row r="4993" s="83" customFormat="1" ht="15.75" customHeight="1"/>
    <row r="4994" s="83" customFormat="1" ht="15.75" customHeight="1"/>
    <row r="4995" s="83" customFormat="1" ht="15.75" customHeight="1"/>
    <row r="4996" s="83" customFormat="1" ht="15.75" customHeight="1"/>
    <row r="4997" s="83" customFormat="1" ht="15.75" customHeight="1"/>
    <row r="4998" s="83" customFormat="1" ht="15.75" customHeight="1"/>
    <row r="4999" s="83" customFormat="1" ht="15.75" customHeight="1"/>
    <row r="5000" s="83" customFormat="1" ht="15.75" customHeight="1"/>
    <row r="5001" s="83" customFormat="1" ht="15.75" customHeight="1"/>
    <row r="5002" s="83" customFormat="1" ht="15.75" customHeight="1"/>
    <row r="5003" s="83" customFormat="1" ht="15.75" customHeight="1"/>
    <row r="5004" s="83" customFormat="1" ht="15.75" customHeight="1"/>
    <row r="5005" s="83" customFormat="1" ht="15.75" customHeight="1"/>
    <row r="5006" s="83" customFormat="1" ht="15.75" customHeight="1"/>
    <row r="5007" s="83" customFormat="1" ht="15.75" customHeight="1"/>
    <row r="5008" s="83" customFormat="1" ht="15.75" customHeight="1"/>
    <row r="5009" s="83" customFormat="1" ht="15.75" customHeight="1"/>
    <row r="5010" s="83" customFormat="1" ht="15.75" customHeight="1"/>
    <row r="5011" s="83" customFormat="1" ht="15.75" customHeight="1"/>
    <row r="5012" s="83" customFormat="1" ht="15.75" customHeight="1"/>
    <row r="5013" s="83" customFormat="1" ht="15.75" customHeight="1"/>
    <row r="5014" s="83" customFormat="1" ht="15.75" customHeight="1"/>
    <row r="5015" s="83" customFormat="1" ht="15.75" customHeight="1"/>
    <row r="5016" s="83" customFormat="1" ht="15.75" customHeight="1"/>
    <row r="5017" s="83" customFormat="1" ht="15.75" customHeight="1"/>
    <row r="5018" s="83" customFormat="1" ht="15.75" customHeight="1"/>
    <row r="5019" s="83" customFormat="1" ht="15.75" customHeight="1"/>
    <row r="5020" s="83" customFormat="1" ht="15.75" customHeight="1"/>
    <row r="5021" s="83" customFormat="1" ht="15.75" customHeight="1"/>
    <row r="5022" s="83" customFormat="1" ht="15.75" customHeight="1"/>
    <row r="5023" s="83" customFormat="1" ht="15.75" customHeight="1"/>
    <row r="5024" s="83" customFormat="1" ht="15.75" customHeight="1"/>
    <row r="5025" s="83" customFormat="1" ht="15.75" customHeight="1"/>
    <row r="5026" s="83" customFormat="1" ht="15.75" customHeight="1"/>
    <row r="5027" s="83" customFormat="1" ht="15.75" customHeight="1"/>
    <row r="5028" s="83" customFormat="1" ht="15.75" customHeight="1"/>
    <row r="5029" s="83" customFormat="1" ht="15.75" customHeight="1"/>
    <row r="5030" s="83" customFormat="1" ht="15.75" customHeight="1"/>
    <row r="5031" s="83" customFormat="1" ht="15.75" customHeight="1"/>
    <row r="5032" s="83" customFormat="1" ht="15.75" customHeight="1"/>
    <row r="5033" s="83" customFormat="1" ht="15.75" customHeight="1"/>
    <row r="5034" s="83" customFormat="1" ht="15.75" customHeight="1"/>
    <row r="5035" s="83" customFormat="1" ht="15.75" customHeight="1"/>
    <row r="5036" s="83" customFormat="1" ht="15.75" customHeight="1"/>
    <row r="5037" s="83" customFormat="1" ht="15.75" customHeight="1"/>
    <row r="5038" s="83" customFormat="1" ht="15.75" customHeight="1"/>
    <row r="5039" s="83" customFormat="1" ht="15.75" customHeight="1"/>
    <row r="5040" s="83" customFormat="1" ht="15.75" customHeight="1"/>
    <row r="5041" s="83" customFormat="1" ht="15.75" customHeight="1"/>
    <row r="5042" s="83" customFormat="1" ht="15.75" customHeight="1"/>
    <row r="5043" s="83" customFormat="1" ht="15.75" customHeight="1"/>
    <row r="5044" s="83" customFormat="1" ht="15.75" customHeight="1"/>
    <row r="5045" s="83" customFormat="1" ht="15.75" customHeight="1"/>
    <row r="5046" s="83" customFormat="1" ht="15.75" customHeight="1"/>
    <row r="5047" s="83" customFormat="1" ht="15.75" customHeight="1"/>
    <row r="5048" s="83" customFormat="1" ht="15.75" customHeight="1"/>
    <row r="5049" s="83" customFormat="1" ht="15.75" customHeight="1"/>
    <row r="5050" s="83" customFormat="1" ht="15.75" customHeight="1"/>
    <row r="5051" s="83" customFormat="1" ht="15.75" customHeight="1"/>
    <row r="5052" s="83" customFormat="1" ht="15.75" customHeight="1"/>
    <row r="5053" s="83" customFormat="1" ht="15.75" customHeight="1"/>
    <row r="5054" s="83" customFormat="1" ht="15.75" customHeight="1"/>
    <row r="5055" s="83" customFormat="1" ht="15.75" customHeight="1"/>
    <row r="5056" s="83" customFormat="1" ht="15.75" customHeight="1"/>
    <row r="5057" s="83" customFormat="1" ht="15.75" customHeight="1"/>
    <row r="5058" s="83" customFormat="1" ht="15.75" customHeight="1"/>
    <row r="5059" s="83" customFormat="1" ht="15.75" customHeight="1"/>
    <row r="5060" s="83" customFormat="1" ht="15.75" customHeight="1"/>
    <row r="5061" s="83" customFormat="1" ht="15.75" customHeight="1"/>
    <row r="5062" s="83" customFormat="1" ht="15.75" customHeight="1"/>
    <row r="5063" s="83" customFormat="1" ht="15.75" customHeight="1"/>
    <row r="5064" s="83" customFormat="1" ht="15.75" customHeight="1"/>
    <row r="5065" s="83" customFormat="1" ht="15.75" customHeight="1"/>
    <row r="5066" s="83" customFormat="1" ht="15.75" customHeight="1"/>
    <row r="5067" s="83" customFormat="1" ht="15.75" customHeight="1"/>
    <row r="5068" s="83" customFormat="1" ht="15.75" customHeight="1"/>
    <row r="5069" s="83" customFormat="1" ht="15.75" customHeight="1"/>
    <row r="5070" s="83" customFormat="1" ht="15.75" customHeight="1"/>
    <row r="5071" s="83" customFormat="1" ht="15.75" customHeight="1"/>
    <row r="5072" s="83" customFormat="1" ht="15.75" customHeight="1"/>
    <row r="5073" s="83" customFormat="1" ht="15.75" customHeight="1"/>
    <row r="5074" s="83" customFormat="1" ht="15.75" customHeight="1"/>
    <row r="5075" s="83" customFormat="1" ht="15.75" customHeight="1"/>
    <row r="5076" s="83" customFormat="1" ht="15.75" customHeight="1"/>
    <row r="5077" s="83" customFormat="1" ht="15.75" customHeight="1"/>
    <row r="5078" s="83" customFormat="1" ht="15.75" customHeight="1"/>
    <row r="5079" s="83" customFormat="1" ht="15.75" customHeight="1"/>
    <row r="5080" s="83" customFormat="1" ht="15.75" customHeight="1"/>
    <row r="5081" s="83" customFormat="1" ht="15.75" customHeight="1"/>
    <row r="5082" s="83" customFormat="1" ht="15.75" customHeight="1"/>
    <row r="5083" s="83" customFormat="1" ht="15.75" customHeight="1"/>
    <row r="5084" s="83" customFormat="1" ht="15.75" customHeight="1"/>
    <row r="5085" s="83" customFormat="1" ht="15.75" customHeight="1"/>
    <row r="5086" s="83" customFormat="1" ht="15.75" customHeight="1"/>
    <row r="5087" s="83" customFormat="1" ht="15.75" customHeight="1"/>
    <row r="5088" s="83" customFormat="1" ht="15.75" customHeight="1"/>
    <row r="5089" s="83" customFormat="1" ht="15.75" customHeight="1"/>
    <row r="5090" s="83" customFormat="1" ht="15.75" customHeight="1"/>
    <row r="5091" s="83" customFormat="1" ht="15.75" customHeight="1"/>
    <row r="5092" s="83" customFormat="1" ht="15.75" customHeight="1"/>
    <row r="5093" s="83" customFormat="1" ht="15.75" customHeight="1"/>
    <row r="5094" s="83" customFormat="1" ht="15.75" customHeight="1"/>
    <row r="5095" s="83" customFormat="1" ht="15.75" customHeight="1"/>
    <row r="5096" s="83" customFormat="1" ht="15.75" customHeight="1"/>
    <row r="5097" s="83" customFormat="1" ht="15.75" customHeight="1"/>
    <row r="5098" s="83" customFormat="1" ht="15.75" customHeight="1"/>
    <row r="5099" s="83" customFormat="1" ht="15.75" customHeight="1"/>
    <row r="5100" s="83" customFormat="1" ht="15.75" customHeight="1"/>
    <row r="5101" s="83" customFormat="1" ht="15.75" customHeight="1"/>
    <row r="5102" s="83" customFormat="1" ht="15.75" customHeight="1"/>
    <row r="5103" s="83" customFormat="1" ht="15.75" customHeight="1"/>
    <row r="5104" s="83" customFormat="1" ht="15.75" customHeight="1"/>
    <row r="5105" s="83" customFormat="1" ht="15.75" customHeight="1"/>
    <row r="5106" s="83" customFormat="1" ht="15.75" customHeight="1"/>
    <row r="5107" s="83" customFormat="1" ht="15.75" customHeight="1"/>
    <row r="5108" s="83" customFormat="1" ht="15.75" customHeight="1"/>
    <row r="5109" s="83" customFormat="1" ht="15.75" customHeight="1"/>
    <row r="5110" s="83" customFormat="1" ht="15.75" customHeight="1"/>
    <row r="5111" s="83" customFormat="1" ht="15.75" customHeight="1"/>
    <row r="5112" s="83" customFormat="1" ht="15.75" customHeight="1"/>
    <row r="5113" s="83" customFormat="1" ht="15.75" customHeight="1"/>
    <row r="5114" s="83" customFormat="1" ht="15.75" customHeight="1"/>
    <row r="5115" s="83" customFormat="1" ht="15.75" customHeight="1"/>
    <row r="5116" s="83" customFormat="1" ht="15.75" customHeight="1"/>
    <row r="5117" s="83" customFormat="1" ht="15.75" customHeight="1"/>
    <row r="5118" s="83" customFormat="1" ht="15.75" customHeight="1"/>
    <row r="5119" s="83" customFormat="1" ht="15.75" customHeight="1"/>
    <row r="5120" s="83" customFormat="1" ht="15.75" customHeight="1"/>
    <row r="5121" s="83" customFormat="1" ht="15.75" customHeight="1"/>
    <row r="5122" s="83" customFormat="1" ht="15.75" customHeight="1"/>
    <row r="5123" s="83" customFormat="1" ht="15.75" customHeight="1"/>
    <row r="5124" s="83" customFormat="1" ht="15.75" customHeight="1"/>
    <row r="5125" s="83" customFormat="1" ht="15.75" customHeight="1"/>
    <row r="5126" s="83" customFormat="1" ht="15.75" customHeight="1"/>
    <row r="5127" s="83" customFormat="1" ht="15.75" customHeight="1"/>
    <row r="5128" s="83" customFormat="1" ht="15.75" customHeight="1"/>
    <row r="5129" s="83" customFormat="1" ht="15.75" customHeight="1"/>
    <row r="5130" s="83" customFormat="1" ht="15.75" customHeight="1"/>
    <row r="5131" s="83" customFormat="1" ht="15.75" customHeight="1"/>
    <row r="5132" s="83" customFormat="1" ht="15.75" customHeight="1"/>
    <row r="5133" s="83" customFormat="1" ht="15.75" customHeight="1"/>
    <row r="5134" s="83" customFormat="1" ht="15.75" customHeight="1"/>
    <row r="5135" s="83" customFormat="1" ht="15.75" customHeight="1"/>
    <row r="5136" s="83" customFormat="1" ht="15.75" customHeight="1"/>
    <row r="5137" s="83" customFormat="1" ht="15.75" customHeight="1"/>
    <row r="5138" s="83" customFormat="1" ht="15.75" customHeight="1"/>
    <row r="5139" s="83" customFormat="1" ht="15.75" customHeight="1"/>
    <row r="5140" s="83" customFormat="1" ht="15.75" customHeight="1"/>
    <row r="5141" s="83" customFormat="1" ht="15.75" customHeight="1"/>
    <row r="5142" s="83" customFormat="1" ht="15.75" customHeight="1"/>
    <row r="5143" s="83" customFormat="1" ht="15.75" customHeight="1"/>
    <row r="5144" s="83" customFormat="1" ht="15.75" customHeight="1"/>
    <row r="5145" s="83" customFormat="1" ht="15.75" customHeight="1"/>
    <row r="5146" s="83" customFormat="1" ht="15.75" customHeight="1"/>
    <row r="5147" s="83" customFormat="1" ht="15.75" customHeight="1"/>
    <row r="5148" s="83" customFormat="1" ht="15.75" customHeight="1"/>
    <row r="5149" s="83" customFormat="1" ht="15.75" customHeight="1"/>
    <row r="5150" s="83" customFormat="1" ht="15.75" customHeight="1"/>
    <row r="5151" s="83" customFormat="1" ht="15.75" customHeight="1"/>
    <row r="5152" s="83" customFormat="1" ht="15.75" customHeight="1"/>
    <row r="5153" s="83" customFormat="1" ht="15.75" customHeight="1"/>
    <row r="5154" s="83" customFormat="1" ht="15.75" customHeight="1"/>
    <row r="5155" s="83" customFormat="1" ht="15.75" customHeight="1"/>
    <row r="5156" s="83" customFormat="1" ht="15.75" customHeight="1"/>
    <row r="5157" s="83" customFormat="1" ht="15.75" customHeight="1"/>
    <row r="5158" s="83" customFormat="1" ht="15.75" customHeight="1"/>
    <row r="5159" s="83" customFormat="1" ht="15.75" customHeight="1"/>
    <row r="5160" s="83" customFormat="1" ht="15.75" customHeight="1"/>
    <row r="5161" s="83" customFormat="1" ht="15.75" customHeight="1"/>
    <row r="5162" s="83" customFormat="1" ht="15.75" customHeight="1"/>
    <row r="5163" s="83" customFormat="1" ht="15.75" customHeight="1"/>
    <row r="5164" s="83" customFormat="1" ht="15.75" customHeight="1"/>
    <row r="5165" s="83" customFormat="1" ht="15.75" customHeight="1"/>
    <row r="5166" s="83" customFormat="1" ht="15.75" customHeight="1"/>
    <row r="5167" s="83" customFormat="1" ht="15.75" customHeight="1"/>
    <row r="5168" s="83" customFormat="1" ht="15.75" customHeight="1"/>
    <row r="5169" s="83" customFormat="1" ht="15.75" customHeight="1"/>
    <row r="5170" s="83" customFormat="1" ht="15.75" customHeight="1"/>
    <row r="5171" s="83" customFormat="1" ht="15.75" customHeight="1"/>
    <row r="5172" s="83" customFormat="1" ht="15.75" customHeight="1"/>
    <row r="5173" s="83" customFormat="1" ht="15.75" customHeight="1"/>
    <row r="5174" s="83" customFormat="1" ht="15.75" customHeight="1"/>
    <row r="5175" s="83" customFormat="1" ht="15.75" customHeight="1"/>
    <row r="5176" s="83" customFormat="1" ht="15.75" customHeight="1"/>
    <row r="5177" s="83" customFormat="1" ht="15.75" customHeight="1"/>
    <row r="5178" s="83" customFormat="1" ht="15.75" customHeight="1"/>
    <row r="5179" s="83" customFormat="1" ht="15.75" customHeight="1"/>
    <row r="5180" s="83" customFormat="1" ht="15.75" customHeight="1"/>
    <row r="5181" s="83" customFormat="1" ht="15.75" customHeight="1"/>
    <row r="5182" s="83" customFormat="1" ht="15.75" customHeight="1"/>
    <row r="5183" s="83" customFormat="1" ht="15.75" customHeight="1"/>
    <row r="5184" s="83" customFormat="1" ht="15.75" customHeight="1"/>
    <row r="5185" s="83" customFormat="1" ht="15.75" customHeight="1"/>
    <row r="5186" s="83" customFormat="1" ht="15.75" customHeight="1"/>
    <row r="5187" s="83" customFormat="1" ht="15.75" customHeight="1"/>
    <row r="5188" s="83" customFormat="1" ht="15.75" customHeight="1"/>
    <row r="5189" s="83" customFormat="1" ht="15.75" customHeight="1"/>
    <row r="5190" s="83" customFormat="1" ht="15.75" customHeight="1"/>
    <row r="5191" s="83" customFormat="1" ht="15.75" customHeight="1"/>
    <row r="5192" s="83" customFormat="1" ht="15.75" customHeight="1"/>
    <row r="5193" s="83" customFormat="1" ht="15.75" customHeight="1"/>
    <row r="5194" s="83" customFormat="1" ht="15.75" customHeight="1"/>
    <row r="5195" s="83" customFormat="1" ht="15.75" customHeight="1"/>
    <row r="5196" s="83" customFormat="1" ht="15.75" customHeight="1"/>
    <row r="5197" s="83" customFormat="1" ht="15.75" customHeight="1"/>
    <row r="5198" s="83" customFormat="1" ht="15.75" customHeight="1"/>
    <row r="5199" s="83" customFormat="1" ht="15.75" customHeight="1"/>
    <row r="5200" s="83" customFormat="1" ht="15.75" customHeight="1"/>
    <row r="5201" s="83" customFormat="1" ht="15.75" customHeight="1"/>
    <row r="5202" s="83" customFormat="1" ht="15.75" customHeight="1"/>
    <row r="5203" s="83" customFormat="1" ht="15.75" customHeight="1"/>
    <row r="5204" s="83" customFormat="1" ht="15.75" customHeight="1"/>
    <row r="5205" s="83" customFormat="1" ht="15.75" customHeight="1"/>
    <row r="5206" s="83" customFormat="1" ht="15.75" customHeight="1"/>
    <row r="5207" s="83" customFormat="1" ht="15.75" customHeight="1"/>
    <row r="5208" s="83" customFormat="1" ht="15.75" customHeight="1"/>
    <row r="5209" s="83" customFormat="1" ht="15.75" customHeight="1"/>
    <row r="5210" s="83" customFormat="1" ht="15.75" customHeight="1"/>
    <row r="5211" s="83" customFormat="1" ht="15.75" customHeight="1"/>
    <row r="5212" s="83" customFormat="1" ht="15.75" customHeight="1"/>
    <row r="5213" s="83" customFormat="1" ht="15.75" customHeight="1"/>
    <row r="5214" s="83" customFormat="1" ht="15.75" customHeight="1"/>
    <row r="5215" s="83" customFormat="1" ht="15.75" customHeight="1"/>
    <row r="5216" s="83" customFormat="1" ht="15.75" customHeight="1"/>
    <row r="5217" s="83" customFormat="1" ht="15.75" customHeight="1"/>
    <row r="5218" s="83" customFormat="1" ht="15.75" customHeight="1"/>
    <row r="5219" s="83" customFormat="1" ht="15.75" customHeight="1"/>
    <row r="5220" s="83" customFormat="1" ht="15.75" customHeight="1"/>
    <row r="5221" s="83" customFormat="1" ht="15.75" customHeight="1"/>
    <row r="5222" s="83" customFormat="1" ht="15.75" customHeight="1"/>
    <row r="5223" s="83" customFormat="1" ht="15.75" customHeight="1"/>
    <row r="5224" s="83" customFormat="1" ht="15.75" customHeight="1"/>
    <row r="5225" s="83" customFormat="1" ht="15.75" customHeight="1"/>
    <row r="5226" s="83" customFormat="1" ht="15.75" customHeight="1"/>
    <row r="5227" s="83" customFormat="1" ht="15.75" customHeight="1"/>
    <row r="5228" s="83" customFormat="1" ht="15.75" customHeight="1"/>
    <row r="5229" s="83" customFormat="1" ht="15.75" customHeight="1"/>
    <row r="5230" s="83" customFormat="1" ht="15.75" customHeight="1"/>
    <row r="5231" s="83" customFormat="1" ht="15.75" customHeight="1"/>
    <row r="5232" s="83" customFormat="1" ht="15.75" customHeight="1"/>
    <row r="5233" s="83" customFormat="1" ht="15.75" customHeight="1"/>
    <row r="5234" s="83" customFormat="1" ht="15.75" customHeight="1"/>
    <row r="5235" s="83" customFormat="1" ht="15.75" customHeight="1"/>
    <row r="5236" s="83" customFormat="1" ht="15.75" customHeight="1"/>
    <row r="5237" s="83" customFormat="1" ht="15.75" customHeight="1"/>
    <row r="5238" s="83" customFormat="1" ht="15.75" customHeight="1"/>
    <row r="5239" s="83" customFormat="1" ht="15.75" customHeight="1"/>
    <row r="5240" s="83" customFormat="1" ht="15.75" customHeight="1"/>
    <row r="5241" s="83" customFormat="1" ht="15.75" customHeight="1"/>
    <row r="5242" s="83" customFormat="1" ht="15.75" customHeight="1"/>
    <row r="5243" s="83" customFormat="1" ht="15.75" customHeight="1"/>
    <row r="5244" s="83" customFormat="1" ht="15.75" customHeight="1"/>
    <row r="5245" s="83" customFormat="1" ht="15.75" customHeight="1"/>
    <row r="5246" s="83" customFormat="1" ht="15.75" customHeight="1"/>
    <row r="5247" s="83" customFormat="1" ht="15.75" customHeight="1"/>
    <row r="5248" s="83" customFormat="1" ht="15.75" customHeight="1"/>
    <row r="5249" s="83" customFormat="1" ht="15.75" customHeight="1"/>
    <row r="5250" s="83" customFormat="1" ht="15.75" customHeight="1"/>
    <row r="5251" s="83" customFormat="1" ht="15.75" customHeight="1"/>
    <row r="5252" s="83" customFormat="1" ht="15.75" customHeight="1"/>
    <row r="5253" s="83" customFormat="1" ht="15.75" customHeight="1"/>
    <row r="5254" s="83" customFormat="1" ht="15.75" customHeight="1"/>
    <row r="5255" s="83" customFormat="1" ht="15.75" customHeight="1"/>
    <row r="5256" s="83" customFormat="1" ht="15.75" customHeight="1"/>
    <row r="5257" s="83" customFormat="1" ht="15.75" customHeight="1"/>
    <row r="5258" s="83" customFormat="1" ht="15.75" customHeight="1"/>
    <row r="5259" s="83" customFormat="1" ht="15.75" customHeight="1"/>
    <row r="5260" s="83" customFormat="1" ht="15.75" customHeight="1"/>
    <row r="5261" s="83" customFormat="1" ht="15.75" customHeight="1"/>
    <row r="5262" s="83" customFormat="1" ht="15.75" customHeight="1"/>
    <row r="5263" s="83" customFormat="1" ht="15.75" customHeight="1"/>
    <row r="5264" s="83" customFormat="1" ht="15.75" customHeight="1"/>
    <row r="5265" s="83" customFormat="1" ht="15.75" customHeight="1"/>
    <row r="5266" s="83" customFormat="1" ht="15.75" customHeight="1"/>
    <row r="5267" s="83" customFormat="1" ht="15.75" customHeight="1"/>
    <row r="5268" s="83" customFormat="1" ht="15.75" customHeight="1"/>
    <row r="5269" s="83" customFormat="1" ht="15.75" customHeight="1"/>
    <row r="5270" s="83" customFormat="1" ht="15.75" customHeight="1"/>
    <row r="5271" s="83" customFormat="1" ht="15.75" customHeight="1"/>
    <row r="5272" s="83" customFormat="1" ht="15.75" customHeight="1"/>
    <row r="5273" s="83" customFormat="1" ht="15.75" customHeight="1"/>
    <row r="5274" s="83" customFormat="1" ht="15.75" customHeight="1"/>
    <row r="5275" s="83" customFormat="1" ht="15.75" customHeight="1"/>
    <row r="5276" s="83" customFormat="1" ht="15.75" customHeight="1"/>
    <row r="5277" s="83" customFormat="1" ht="15.75" customHeight="1"/>
    <row r="5278" s="83" customFormat="1" ht="15.75" customHeight="1"/>
    <row r="5279" s="83" customFormat="1" ht="15.75" customHeight="1"/>
    <row r="5280" s="83" customFormat="1" ht="15.75" customHeight="1"/>
    <row r="5281" s="83" customFormat="1" ht="15.75" customHeight="1"/>
    <row r="5282" s="83" customFormat="1" ht="15.75" customHeight="1"/>
    <row r="5283" s="83" customFormat="1" ht="15.75" customHeight="1"/>
    <row r="5284" s="83" customFormat="1" ht="15.75" customHeight="1"/>
    <row r="5285" s="83" customFormat="1" ht="15.75" customHeight="1"/>
    <row r="5286" s="83" customFormat="1" ht="15.75" customHeight="1"/>
    <row r="5287" s="83" customFormat="1" ht="15.75" customHeight="1"/>
    <row r="5288" s="83" customFormat="1" ht="15.75" customHeight="1"/>
    <row r="5289" s="83" customFormat="1" ht="15.75" customHeight="1"/>
    <row r="5290" s="83" customFormat="1" ht="15.75" customHeight="1"/>
    <row r="5291" s="83" customFormat="1" ht="15.75" customHeight="1"/>
    <row r="5292" s="83" customFormat="1" ht="15.75" customHeight="1"/>
    <row r="5293" s="83" customFormat="1" ht="15.75" customHeight="1"/>
    <row r="5294" s="83" customFormat="1" ht="15.75" customHeight="1"/>
    <row r="5295" s="83" customFormat="1" ht="15.75" customHeight="1"/>
    <row r="5296" s="83" customFormat="1" ht="15.75" customHeight="1"/>
    <row r="5297" s="83" customFormat="1" ht="15.75" customHeight="1"/>
    <row r="5298" s="83" customFormat="1" ht="15.75" customHeight="1"/>
    <row r="5299" s="83" customFormat="1" ht="15.75" customHeight="1"/>
    <row r="5300" s="83" customFormat="1" ht="15.75" customHeight="1"/>
    <row r="5301" s="83" customFormat="1" ht="15.75" customHeight="1"/>
    <row r="5302" s="83" customFormat="1" ht="15.75" customHeight="1"/>
    <row r="5303" s="83" customFormat="1" ht="15.75" customHeight="1"/>
    <row r="5304" s="83" customFormat="1" ht="15.75" customHeight="1"/>
    <row r="5305" s="83" customFormat="1" ht="15.75" customHeight="1"/>
    <row r="5306" s="83" customFormat="1" ht="15.75" customHeight="1"/>
    <row r="5307" s="83" customFormat="1" ht="15.75" customHeight="1"/>
    <row r="5308" s="83" customFormat="1" ht="15.75" customHeight="1"/>
    <row r="5309" s="83" customFormat="1" ht="15.75" customHeight="1"/>
    <row r="5310" s="83" customFormat="1" ht="15.75" customHeight="1"/>
    <row r="5311" s="83" customFormat="1" ht="15.75" customHeight="1"/>
    <row r="5312" s="83" customFormat="1" ht="15.75" customHeight="1"/>
    <row r="5313" s="83" customFormat="1" ht="15.75" customHeight="1"/>
    <row r="5314" s="83" customFormat="1" ht="15.75" customHeight="1"/>
    <row r="5315" s="83" customFormat="1" ht="15.75" customHeight="1"/>
    <row r="5316" s="83" customFormat="1" ht="15.75" customHeight="1"/>
    <row r="5317" s="83" customFormat="1" ht="15.75" customHeight="1"/>
    <row r="5318" s="83" customFormat="1" ht="15.75" customHeight="1"/>
    <row r="5319" s="83" customFormat="1" ht="15.75" customHeight="1"/>
    <row r="5320" s="83" customFormat="1" ht="15.75" customHeight="1"/>
    <row r="5321" s="83" customFormat="1" ht="15.75" customHeight="1"/>
    <row r="5322" s="83" customFormat="1" ht="15.75" customHeight="1"/>
    <row r="5323" s="83" customFormat="1" ht="15.75" customHeight="1"/>
    <row r="5324" s="83" customFormat="1" ht="15.75" customHeight="1"/>
    <row r="5325" s="83" customFormat="1" ht="15.75" customHeight="1"/>
    <row r="5326" s="83" customFormat="1" ht="15.75" customHeight="1"/>
    <row r="5327" s="83" customFormat="1" ht="15.75" customHeight="1"/>
    <row r="5328" s="83" customFormat="1" ht="15.75" customHeight="1"/>
    <row r="5329" s="83" customFormat="1" ht="15.75" customHeight="1"/>
    <row r="5330" s="83" customFormat="1" ht="15.75" customHeight="1"/>
    <row r="5331" s="83" customFormat="1" ht="15.75" customHeight="1"/>
    <row r="5332" s="83" customFormat="1" ht="15.75" customHeight="1"/>
    <row r="5333" s="83" customFormat="1" ht="15.75" customHeight="1"/>
    <row r="5334" s="83" customFormat="1" ht="15.75" customHeight="1"/>
    <row r="5335" s="83" customFormat="1" ht="15.75" customHeight="1"/>
    <row r="5336" s="83" customFormat="1" ht="15.75" customHeight="1"/>
    <row r="5337" s="83" customFormat="1" ht="15.75" customHeight="1"/>
    <row r="5338" s="83" customFormat="1" ht="15.75" customHeight="1"/>
    <row r="5339" s="83" customFormat="1" ht="15.75" customHeight="1"/>
    <row r="5340" s="83" customFormat="1" ht="15.75" customHeight="1"/>
    <row r="5341" s="83" customFormat="1" ht="15.75" customHeight="1"/>
    <row r="5342" s="83" customFormat="1" ht="15.75" customHeight="1"/>
    <row r="5343" s="83" customFormat="1" ht="15.75" customHeight="1"/>
    <row r="5344" s="83" customFormat="1" ht="15.75" customHeight="1"/>
    <row r="5345" s="83" customFormat="1" ht="15.75" customHeight="1"/>
    <row r="5346" s="83" customFormat="1" ht="15.75" customHeight="1"/>
    <row r="5347" s="83" customFormat="1" ht="15.75" customHeight="1"/>
    <row r="5348" s="83" customFormat="1" ht="15.75" customHeight="1"/>
    <row r="5349" s="83" customFormat="1" ht="15.75" customHeight="1"/>
    <row r="5350" s="83" customFormat="1" ht="15.75" customHeight="1"/>
    <row r="5351" s="83" customFormat="1" ht="15.75" customHeight="1"/>
    <row r="5352" s="83" customFormat="1" ht="15.75" customHeight="1"/>
    <row r="5353" s="83" customFormat="1" ht="15.75" customHeight="1"/>
    <row r="5354" s="83" customFormat="1" ht="15.75" customHeight="1"/>
    <row r="5355" s="83" customFormat="1" ht="15.75" customHeight="1"/>
    <row r="5356" s="83" customFormat="1" ht="15.75" customHeight="1"/>
    <row r="5357" s="83" customFormat="1" ht="15.75" customHeight="1"/>
    <row r="5358" s="83" customFormat="1" ht="15.75" customHeight="1"/>
    <row r="5359" s="83" customFormat="1" ht="15.75" customHeight="1"/>
    <row r="5360" s="83" customFormat="1" ht="15.75" customHeight="1"/>
    <row r="5361" s="83" customFormat="1" ht="15.75" customHeight="1"/>
    <row r="5362" s="83" customFormat="1" ht="15.75" customHeight="1"/>
    <row r="5363" s="83" customFormat="1" ht="15.75" customHeight="1"/>
    <row r="5364" s="83" customFormat="1" ht="15.75" customHeight="1"/>
    <row r="5365" s="83" customFormat="1" ht="15.75" customHeight="1"/>
    <row r="5366" s="83" customFormat="1" ht="15.75" customHeight="1"/>
    <row r="5367" s="83" customFormat="1" ht="15.75" customHeight="1"/>
    <row r="5368" s="83" customFormat="1" ht="15.75" customHeight="1"/>
    <row r="5369" s="83" customFormat="1" ht="15.75" customHeight="1"/>
    <row r="5370" s="83" customFormat="1" ht="15.75" customHeight="1"/>
    <row r="5371" s="83" customFormat="1" ht="15.75" customHeight="1"/>
    <row r="5372" s="83" customFormat="1" ht="15.75" customHeight="1"/>
    <row r="5373" s="83" customFormat="1" ht="15.75" customHeight="1"/>
    <row r="5374" s="83" customFormat="1" ht="15.75" customHeight="1"/>
    <row r="5375" s="83" customFormat="1" ht="15.75" customHeight="1"/>
    <row r="5376" s="83" customFormat="1" ht="15.75" customHeight="1"/>
    <row r="5377" s="83" customFormat="1" ht="15.75" customHeight="1"/>
    <row r="5378" s="83" customFormat="1" ht="15.75" customHeight="1"/>
    <row r="5379" s="83" customFormat="1" ht="15.75" customHeight="1"/>
    <row r="5380" s="83" customFormat="1" ht="15.75" customHeight="1"/>
    <row r="5381" s="83" customFormat="1" ht="15.75" customHeight="1"/>
    <row r="5382" s="83" customFormat="1" ht="15.75" customHeight="1"/>
    <row r="5383" s="83" customFormat="1" ht="15.75" customHeight="1"/>
    <row r="5384" s="83" customFormat="1" ht="15.75" customHeight="1"/>
    <row r="5385" s="83" customFormat="1" ht="15.75" customHeight="1"/>
    <row r="5386" s="83" customFormat="1" ht="15.75" customHeight="1"/>
    <row r="5387" s="83" customFormat="1" ht="15.75" customHeight="1"/>
    <row r="5388" s="83" customFormat="1" ht="15.75" customHeight="1"/>
    <row r="5389" s="83" customFormat="1" ht="15.75" customHeight="1"/>
    <row r="5390" s="83" customFormat="1" ht="15.75" customHeight="1"/>
    <row r="5391" s="83" customFormat="1" ht="15.75" customHeight="1"/>
    <row r="5392" s="83" customFormat="1" ht="15.75" customHeight="1"/>
    <row r="5393" s="83" customFormat="1" ht="15.75" customHeight="1"/>
    <row r="5394" s="83" customFormat="1" ht="15.75" customHeight="1"/>
    <row r="5395" s="83" customFormat="1" ht="15.75" customHeight="1"/>
    <row r="5396" s="83" customFormat="1" ht="15.75" customHeight="1"/>
    <row r="5397" s="83" customFormat="1" ht="15.75" customHeight="1"/>
    <row r="5398" s="83" customFormat="1" ht="15.75" customHeight="1"/>
    <row r="5399" s="83" customFormat="1" ht="15.75" customHeight="1"/>
    <row r="5400" s="83" customFormat="1" ht="15.75" customHeight="1"/>
    <row r="5401" s="83" customFormat="1" ht="15.75" customHeight="1"/>
    <row r="5402" s="83" customFormat="1" ht="15.75" customHeight="1"/>
    <row r="5403" s="83" customFormat="1" ht="15.75" customHeight="1"/>
    <row r="5404" s="83" customFormat="1" ht="15.75" customHeight="1"/>
    <row r="5405" s="83" customFormat="1" ht="15.75" customHeight="1"/>
    <row r="5406" s="83" customFormat="1" ht="15.75" customHeight="1"/>
    <row r="5407" s="83" customFormat="1" ht="15.75" customHeight="1"/>
    <row r="5408" s="83" customFormat="1" ht="15.75" customHeight="1"/>
    <row r="5409" s="83" customFormat="1" ht="15.75" customHeight="1"/>
    <row r="5410" s="83" customFormat="1" ht="15.75" customHeight="1"/>
    <row r="5411" s="83" customFormat="1" ht="15.75" customHeight="1"/>
    <row r="5412" s="83" customFormat="1" ht="15.75" customHeight="1"/>
    <row r="5413" s="83" customFormat="1" ht="15.75" customHeight="1"/>
    <row r="5414" s="83" customFormat="1" ht="15.75" customHeight="1"/>
    <row r="5415" s="83" customFormat="1" ht="15.75" customHeight="1"/>
    <row r="5416" s="83" customFormat="1" ht="15.75" customHeight="1"/>
    <row r="5417" s="83" customFormat="1" ht="15.75" customHeight="1"/>
    <row r="5418" s="83" customFormat="1" ht="15.75" customHeight="1"/>
    <row r="5419" s="83" customFormat="1" ht="15.75" customHeight="1"/>
    <row r="5420" s="83" customFormat="1" ht="15.75" customHeight="1"/>
    <row r="5421" s="83" customFormat="1" ht="15.75" customHeight="1"/>
    <row r="5422" s="83" customFormat="1" ht="15.75" customHeight="1"/>
    <row r="5423" s="83" customFormat="1" ht="15.75" customHeight="1"/>
    <row r="5424" s="83" customFormat="1" ht="15.75" customHeight="1"/>
    <row r="5425" s="83" customFormat="1" ht="15.75" customHeight="1"/>
    <row r="5426" s="83" customFormat="1" ht="15.75" customHeight="1"/>
    <row r="5427" s="83" customFormat="1" ht="15.75" customHeight="1"/>
    <row r="5428" s="83" customFormat="1" ht="15.75" customHeight="1"/>
    <row r="5429" s="83" customFormat="1" ht="15.75" customHeight="1"/>
    <row r="5430" s="83" customFormat="1" ht="15.75" customHeight="1"/>
    <row r="5431" s="83" customFormat="1" ht="15.75" customHeight="1"/>
    <row r="5432" s="83" customFormat="1" ht="15.75" customHeight="1"/>
    <row r="5433" s="83" customFormat="1" ht="15.75" customHeight="1"/>
    <row r="5434" s="83" customFormat="1" ht="15.75" customHeight="1"/>
    <row r="5435" s="83" customFormat="1" ht="15.75" customHeight="1"/>
    <row r="5436" s="83" customFormat="1" ht="15.75" customHeight="1"/>
    <row r="5437" s="83" customFormat="1" ht="15.75" customHeight="1"/>
    <row r="5438" s="83" customFormat="1" ht="15.75" customHeight="1"/>
    <row r="5439" s="83" customFormat="1" ht="15.75" customHeight="1"/>
    <row r="5440" s="83" customFormat="1" ht="15.75" customHeight="1"/>
    <row r="5441" s="83" customFormat="1" ht="15.75" customHeight="1"/>
    <row r="5442" s="83" customFormat="1" ht="15.75" customHeight="1"/>
    <row r="5443" s="83" customFormat="1" ht="15.75" customHeight="1"/>
    <row r="5444" s="83" customFormat="1" ht="15.75" customHeight="1"/>
    <row r="5445" s="83" customFormat="1" ht="15.75" customHeight="1"/>
    <row r="5446" s="83" customFormat="1" ht="15.75" customHeight="1"/>
    <row r="5447" s="83" customFormat="1" ht="15.75" customHeight="1"/>
    <row r="5448" s="83" customFormat="1" ht="15.75" customHeight="1"/>
    <row r="5449" s="83" customFormat="1" ht="15.75" customHeight="1"/>
    <row r="5450" s="83" customFormat="1" ht="15.75" customHeight="1"/>
    <row r="5451" s="83" customFormat="1" ht="15.75" customHeight="1"/>
    <row r="5452" s="83" customFormat="1" ht="15.75" customHeight="1"/>
    <row r="5453" s="83" customFormat="1" ht="15.75" customHeight="1"/>
    <row r="5454" s="83" customFormat="1" ht="15.75" customHeight="1"/>
    <row r="5455" s="83" customFormat="1" ht="15.75" customHeight="1"/>
    <row r="5456" s="83" customFormat="1" ht="15.75" customHeight="1"/>
    <row r="5457" s="83" customFormat="1" ht="15.75" customHeight="1"/>
    <row r="5458" s="83" customFormat="1" ht="15.75" customHeight="1"/>
    <row r="5459" s="83" customFormat="1" ht="15.75" customHeight="1"/>
    <row r="5460" s="83" customFormat="1" ht="15.75" customHeight="1"/>
    <row r="5461" s="83" customFormat="1" ht="15.75" customHeight="1"/>
    <row r="5462" s="83" customFormat="1" ht="15.75" customHeight="1"/>
    <row r="5463" s="83" customFormat="1" ht="15.75" customHeight="1"/>
    <row r="5464" s="83" customFormat="1" ht="15.75" customHeight="1"/>
    <row r="5465" s="83" customFormat="1" ht="15.75" customHeight="1"/>
    <row r="5466" s="83" customFormat="1" ht="15.75" customHeight="1"/>
    <row r="5467" s="83" customFormat="1" ht="15.75" customHeight="1"/>
    <row r="5468" s="83" customFormat="1" ht="15.75" customHeight="1"/>
    <row r="5469" s="83" customFormat="1" ht="15.75" customHeight="1"/>
    <row r="5470" s="83" customFormat="1" ht="15.75" customHeight="1"/>
    <row r="5471" s="83" customFormat="1" ht="15.75" customHeight="1"/>
    <row r="5472" s="83" customFormat="1" ht="15.75" customHeight="1"/>
    <row r="5473" s="83" customFormat="1" ht="15.75" customHeight="1"/>
    <row r="5474" s="83" customFormat="1" ht="15.75" customHeight="1"/>
    <row r="5475" s="83" customFormat="1" ht="15.75" customHeight="1"/>
    <row r="5476" s="83" customFormat="1" ht="15.75" customHeight="1"/>
    <row r="5477" s="83" customFormat="1" ht="15.75" customHeight="1"/>
    <row r="5478" s="83" customFormat="1" ht="15.75" customHeight="1"/>
    <row r="5479" s="83" customFormat="1" ht="15.75" customHeight="1"/>
    <row r="5480" s="83" customFormat="1" ht="15.75" customHeight="1"/>
    <row r="5481" s="83" customFormat="1" ht="15.75" customHeight="1"/>
    <row r="5482" s="83" customFormat="1" ht="15.75" customHeight="1"/>
    <row r="5483" s="83" customFormat="1" ht="15.75" customHeight="1"/>
    <row r="5484" s="83" customFormat="1" ht="15.75" customHeight="1"/>
    <row r="5485" s="83" customFormat="1" ht="15.75" customHeight="1"/>
    <row r="5486" s="83" customFormat="1" ht="15.75" customHeight="1"/>
    <row r="5487" s="83" customFormat="1" ht="15.75" customHeight="1"/>
    <row r="5488" s="83" customFormat="1" ht="15.75" customHeight="1"/>
    <row r="5489" s="83" customFormat="1" ht="15.75" customHeight="1"/>
    <row r="5490" s="83" customFormat="1" ht="15.75" customHeight="1"/>
    <row r="5491" s="83" customFormat="1" ht="15.75" customHeight="1"/>
    <row r="5492" s="83" customFormat="1" ht="15.75" customHeight="1"/>
    <row r="5493" s="83" customFormat="1" ht="15.75" customHeight="1"/>
    <row r="5494" s="83" customFormat="1" ht="15.75" customHeight="1"/>
    <row r="5495" s="83" customFormat="1" ht="15.75" customHeight="1"/>
    <row r="5496" s="83" customFormat="1" ht="15.75" customHeight="1"/>
    <row r="5497" s="83" customFormat="1" ht="15.75" customHeight="1"/>
    <row r="5498" s="83" customFormat="1" ht="15.75" customHeight="1"/>
    <row r="5499" s="83" customFormat="1" ht="15.75" customHeight="1"/>
    <row r="5500" s="83" customFormat="1" ht="15.75" customHeight="1"/>
    <row r="5501" s="83" customFormat="1" ht="15.75" customHeight="1"/>
    <row r="5502" s="83" customFormat="1" ht="15.75" customHeight="1"/>
    <row r="5503" s="83" customFormat="1" ht="15.75" customHeight="1"/>
    <row r="5504" s="83" customFormat="1" ht="15.75" customHeight="1"/>
    <row r="5505" s="83" customFormat="1" ht="15.75" customHeight="1"/>
    <row r="5506" s="83" customFormat="1" ht="15.75" customHeight="1"/>
    <row r="5507" s="83" customFormat="1" ht="15.75" customHeight="1"/>
    <row r="5508" s="83" customFormat="1" ht="15.75" customHeight="1"/>
    <row r="5509" s="83" customFormat="1" ht="15.75" customHeight="1"/>
    <row r="5510" s="83" customFormat="1" ht="15.75" customHeight="1"/>
    <row r="5511" s="83" customFormat="1" ht="15.75" customHeight="1"/>
    <row r="5512" s="83" customFormat="1" ht="15.75" customHeight="1"/>
    <row r="5513" s="83" customFormat="1" ht="15.75" customHeight="1"/>
    <row r="5514" s="83" customFormat="1" ht="15.75" customHeight="1"/>
    <row r="5515" s="83" customFormat="1" ht="15.75" customHeight="1"/>
    <row r="5516" s="83" customFormat="1" ht="15.75" customHeight="1"/>
    <row r="5517" s="83" customFormat="1" ht="15.75" customHeight="1"/>
    <row r="5518" s="83" customFormat="1" ht="15.75" customHeight="1"/>
    <row r="5519" s="83" customFormat="1" ht="15.75" customHeight="1"/>
    <row r="5520" s="83" customFormat="1" ht="15.75" customHeight="1"/>
    <row r="5521" s="83" customFormat="1" ht="15.75" customHeight="1"/>
    <row r="5522" s="83" customFormat="1" ht="15.75" customHeight="1"/>
    <row r="5523" s="83" customFormat="1" ht="15.75" customHeight="1"/>
    <row r="5524" s="83" customFormat="1" ht="15.75" customHeight="1"/>
    <row r="5525" s="83" customFormat="1" ht="15.75" customHeight="1"/>
    <row r="5526" s="83" customFormat="1" ht="15.75" customHeight="1"/>
    <row r="5527" s="83" customFormat="1" ht="15.75" customHeight="1"/>
    <row r="5528" s="83" customFormat="1" ht="15.75" customHeight="1"/>
    <row r="5529" s="83" customFormat="1" ht="15.75" customHeight="1"/>
    <row r="5530" s="83" customFormat="1" ht="15.75" customHeight="1"/>
    <row r="5531" s="83" customFormat="1" ht="15.75" customHeight="1"/>
    <row r="5532" s="83" customFormat="1" ht="15.75" customHeight="1"/>
    <row r="5533" s="83" customFormat="1" ht="15.75" customHeight="1"/>
    <row r="5534" s="83" customFormat="1" ht="15.75" customHeight="1"/>
    <row r="5535" s="83" customFormat="1" ht="15.75" customHeight="1"/>
    <row r="5536" s="83" customFormat="1" ht="15.75" customHeight="1"/>
    <row r="5537" s="83" customFormat="1" ht="15.75" customHeight="1"/>
    <row r="5538" s="83" customFormat="1" ht="15.75" customHeight="1"/>
    <row r="5539" s="83" customFormat="1" ht="15.75" customHeight="1"/>
    <row r="5540" s="83" customFormat="1" ht="15.75" customHeight="1"/>
    <row r="5541" s="83" customFormat="1" ht="15.75" customHeight="1"/>
    <row r="5542" s="83" customFormat="1" ht="15.75" customHeight="1"/>
    <row r="5543" s="83" customFormat="1" ht="15.75" customHeight="1"/>
    <row r="5544" s="83" customFormat="1" ht="15.75" customHeight="1"/>
    <row r="5545" s="83" customFormat="1" ht="15.75" customHeight="1"/>
    <row r="5546" s="83" customFormat="1" ht="15.75" customHeight="1"/>
    <row r="5547" s="83" customFormat="1" ht="15.75" customHeight="1"/>
    <row r="5548" s="83" customFormat="1" ht="15.75" customHeight="1"/>
    <row r="5549" s="83" customFormat="1" ht="15.75" customHeight="1"/>
    <row r="5550" s="83" customFormat="1" ht="15.75" customHeight="1"/>
    <row r="5551" s="83" customFormat="1" ht="15.75" customHeight="1"/>
    <row r="5552" s="83" customFormat="1" ht="15.75" customHeight="1"/>
    <row r="5553" s="83" customFormat="1" ht="15.75" customHeight="1"/>
    <row r="5554" s="83" customFormat="1" ht="15.75" customHeight="1"/>
    <row r="5555" s="83" customFormat="1" ht="15.75" customHeight="1"/>
    <row r="5556" s="83" customFormat="1" ht="15.75" customHeight="1"/>
    <row r="5557" s="83" customFormat="1" ht="15.75" customHeight="1"/>
    <row r="5558" s="83" customFormat="1" ht="15.75" customHeight="1"/>
    <row r="5559" s="83" customFormat="1" ht="15.75" customHeight="1"/>
    <row r="5560" s="83" customFormat="1" ht="15.75" customHeight="1"/>
    <row r="5561" s="83" customFormat="1" ht="15.75" customHeight="1"/>
    <row r="5562" s="83" customFormat="1" ht="15.75" customHeight="1"/>
    <row r="5563" s="83" customFormat="1" ht="15.75" customHeight="1"/>
    <row r="5564" s="83" customFormat="1" ht="15.75" customHeight="1"/>
    <row r="5565" s="83" customFormat="1" ht="15.75" customHeight="1"/>
    <row r="5566" s="83" customFormat="1" ht="15.75" customHeight="1"/>
    <row r="5567" s="83" customFormat="1" ht="15.75" customHeight="1"/>
    <row r="5568" s="83" customFormat="1" ht="15.75" customHeight="1"/>
    <row r="5569" s="83" customFormat="1" ht="15.75" customHeight="1"/>
    <row r="5570" s="83" customFormat="1" ht="15.75" customHeight="1"/>
    <row r="5571" s="83" customFormat="1" ht="15.75" customHeight="1"/>
    <row r="5572" s="83" customFormat="1" ht="15.75" customHeight="1"/>
    <row r="5573" s="83" customFormat="1" ht="15.75" customHeight="1"/>
    <row r="5574" s="83" customFormat="1" ht="15.75" customHeight="1"/>
    <row r="5575" s="83" customFormat="1" ht="15.75" customHeight="1"/>
    <row r="5576" s="83" customFormat="1" ht="15.75" customHeight="1"/>
    <row r="5577" s="83" customFormat="1" ht="15.75" customHeight="1"/>
    <row r="5578" s="83" customFormat="1" ht="15.75" customHeight="1"/>
    <row r="5579" s="83" customFormat="1" ht="15.75" customHeight="1"/>
    <row r="5580" s="83" customFormat="1" ht="15.75" customHeight="1"/>
    <row r="5581" s="83" customFormat="1" ht="15.75" customHeight="1"/>
    <row r="5582" s="83" customFormat="1" ht="15.75" customHeight="1"/>
    <row r="5583" s="83" customFormat="1" ht="15.75" customHeight="1"/>
    <row r="5584" s="83" customFormat="1" ht="15.75" customHeight="1"/>
    <row r="5585" s="83" customFormat="1" ht="15.75" customHeight="1"/>
    <row r="5586" s="83" customFormat="1" ht="15.75" customHeight="1"/>
    <row r="5587" s="83" customFormat="1" ht="15.75" customHeight="1"/>
    <row r="5588" s="83" customFormat="1" ht="15.75" customHeight="1"/>
    <row r="5589" s="83" customFormat="1" ht="15.75" customHeight="1"/>
    <row r="5590" s="83" customFormat="1" ht="15.75" customHeight="1"/>
    <row r="5591" s="83" customFormat="1" ht="15.75" customHeight="1"/>
    <row r="5592" s="83" customFormat="1" ht="15.75" customHeight="1"/>
    <row r="5593" s="83" customFormat="1" ht="15.75" customHeight="1"/>
    <row r="5594" s="83" customFormat="1" ht="15.75" customHeight="1"/>
    <row r="5595" s="83" customFormat="1" ht="15.75" customHeight="1"/>
    <row r="5596" s="83" customFormat="1" ht="15.75" customHeight="1"/>
    <row r="5597" s="83" customFormat="1" ht="15.75" customHeight="1"/>
    <row r="5598" s="83" customFormat="1" ht="15.75" customHeight="1"/>
    <row r="5599" s="83" customFormat="1" ht="15.75" customHeight="1"/>
    <row r="5600" s="83" customFormat="1" ht="15.75" customHeight="1"/>
    <row r="5601" s="83" customFormat="1" ht="15.75" customHeight="1"/>
    <row r="5602" s="83" customFormat="1" ht="15.75" customHeight="1"/>
    <row r="5603" s="83" customFormat="1" ht="15.75" customHeight="1"/>
    <row r="5604" s="83" customFormat="1" ht="15.75" customHeight="1"/>
    <row r="5605" s="83" customFormat="1" ht="15.75" customHeight="1"/>
    <row r="5606" s="83" customFormat="1" ht="15.75" customHeight="1"/>
    <row r="5607" s="83" customFormat="1" ht="15.75" customHeight="1"/>
    <row r="5608" s="83" customFormat="1" ht="15.75" customHeight="1"/>
    <row r="5609" s="83" customFormat="1" ht="15.75" customHeight="1"/>
    <row r="5610" s="83" customFormat="1" ht="15.75" customHeight="1"/>
    <row r="5611" s="83" customFormat="1" ht="15.75" customHeight="1"/>
    <row r="5612" s="83" customFormat="1" ht="15.75" customHeight="1"/>
    <row r="5613" s="83" customFormat="1" ht="15.75" customHeight="1"/>
    <row r="5614" s="83" customFormat="1" ht="15.75" customHeight="1"/>
    <row r="5615" s="83" customFormat="1" ht="15.75" customHeight="1"/>
    <row r="5616" s="83" customFormat="1" ht="15.75" customHeight="1"/>
    <row r="5617" s="83" customFormat="1" ht="15.75" customHeight="1"/>
    <row r="5618" s="83" customFormat="1" ht="15.75" customHeight="1"/>
    <row r="5619" s="83" customFormat="1" ht="15.75" customHeight="1"/>
    <row r="5620" s="83" customFormat="1" ht="15.75" customHeight="1"/>
    <row r="5621" s="83" customFormat="1" ht="15.75" customHeight="1"/>
    <row r="5622" s="83" customFormat="1" ht="15.75" customHeight="1"/>
    <row r="5623" s="83" customFormat="1" ht="15.75" customHeight="1"/>
    <row r="5624" s="83" customFormat="1" ht="15.75" customHeight="1"/>
    <row r="5625" s="83" customFormat="1" ht="15.75" customHeight="1"/>
    <row r="5626" s="83" customFormat="1" ht="15.75" customHeight="1"/>
    <row r="5627" s="83" customFormat="1" ht="15.75" customHeight="1"/>
    <row r="5628" s="83" customFormat="1" ht="15.75" customHeight="1"/>
    <row r="5629" s="83" customFormat="1" ht="15.75" customHeight="1"/>
    <row r="5630" s="83" customFormat="1" ht="15.75" customHeight="1"/>
    <row r="5631" s="83" customFormat="1" ht="15.75" customHeight="1"/>
    <row r="5632" s="83" customFormat="1" ht="15.75" customHeight="1"/>
    <row r="5633" s="83" customFormat="1" ht="15.75" customHeight="1"/>
    <row r="5634" s="83" customFormat="1" ht="15.75" customHeight="1"/>
    <row r="5635" s="83" customFormat="1" ht="15.75" customHeight="1"/>
    <row r="5636" s="83" customFormat="1" ht="15.75" customHeight="1"/>
    <row r="5637" s="83" customFormat="1" ht="15.75" customHeight="1"/>
    <row r="5638" s="83" customFormat="1" ht="15.75" customHeight="1"/>
    <row r="5639" s="83" customFormat="1" ht="15.75" customHeight="1"/>
    <row r="5640" s="83" customFormat="1" ht="15.75" customHeight="1"/>
    <row r="5641" s="83" customFormat="1" ht="15.75" customHeight="1"/>
    <row r="5642" s="83" customFormat="1" ht="15.75" customHeight="1"/>
    <row r="5643" s="83" customFormat="1" ht="15.75" customHeight="1"/>
    <row r="5644" s="83" customFormat="1" ht="15.75" customHeight="1"/>
    <row r="5645" s="83" customFormat="1" ht="15.75" customHeight="1"/>
    <row r="5646" s="83" customFormat="1" ht="15.75" customHeight="1"/>
    <row r="5647" s="83" customFormat="1" ht="15.75" customHeight="1"/>
    <row r="5648" s="83" customFormat="1" ht="15.75" customHeight="1"/>
    <row r="5649" s="83" customFormat="1" ht="15.75" customHeight="1"/>
    <row r="5650" s="83" customFormat="1" ht="15.75" customHeight="1"/>
    <row r="5651" s="83" customFormat="1" ht="15.75" customHeight="1"/>
    <row r="5652" s="83" customFormat="1" ht="15.75" customHeight="1"/>
    <row r="5653" s="83" customFormat="1" ht="15.75" customHeight="1"/>
    <row r="5654" s="83" customFormat="1" ht="15.75" customHeight="1"/>
    <row r="5655" s="83" customFormat="1" ht="15.75" customHeight="1"/>
    <row r="5656" s="83" customFormat="1" ht="15.75" customHeight="1"/>
    <row r="5657" s="83" customFormat="1" ht="15.75" customHeight="1"/>
    <row r="5658" s="83" customFormat="1" ht="15.75" customHeight="1"/>
    <row r="5659" s="83" customFormat="1" ht="15.75" customHeight="1"/>
    <row r="5660" s="83" customFormat="1" ht="15.75" customHeight="1"/>
    <row r="5661" s="83" customFormat="1" ht="15.75" customHeight="1"/>
    <row r="5662" s="83" customFormat="1" ht="15.75" customHeight="1"/>
    <row r="5663" s="83" customFormat="1" ht="15.75" customHeight="1"/>
    <row r="5664" s="83" customFormat="1" ht="15.75" customHeight="1"/>
    <row r="5665" s="83" customFormat="1" ht="15.75" customHeight="1"/>
    <row r="5666" s="83" customFormat="1" ht="15.75" customHeight="1"/>
    <row r="5667" s="83" customFormat="1" ht="15.75" customHeight="1"/>
    <row r="5668" s="83" customFormat="1" ht="15.75" customHeight="1"/>
    <row r="5669" s="83" customFormat="1" ht="15.75" customHeight="1"/>
    <row r="5670" s="83" customFormat="1" ht="15.75" customHeight="1"/>
    <row r="5671" s="83" customFormat="1" ht="15.75" customHeight="1"/>
    <row r="5672" s="83" customFormat="1" ht="15.75" customHeight="1"/>
    <row r="5673" s="83" customFormat="1" ht="15.75" customHeight="1"/>
    <row r="5674" s="83" customFormat="1" ht="15.75" customHeight="1"/>
    <row r="5675" s="83" customFormat="1" ht="15.75" customHeight="1"/>
    <row r="5676" s="83" customFormat="1" ht="15.75" customHeight="1"/>
    <row r="5677" s="83" customFormat="1" ht="15.75" customHeight="1"/>
    <row r="5678" s="83" customFormat="1" ht="15.75" customHeight="1"/>
    <row r="5679" s="83" customFormat="1" ht="15.75" customHeight="1"/>
    <row r="5680" s="83" customFormat="1" ht="15.75" customHeight="1"/>
    <row r="5681" s="83" customFormat="1" ht="15.75" customHeight="1"/>
    <row r="5682" s="83" customFormat="1" ht="15.75" customHeight="1"/>
    <row r="5683" s="83" customFormat="1" ht="15.75" customHeight="1"/>
    <row r="5684" s="83" customFormat="1" ht="15.75" customHeight="1"/>
    <row r="5685" s="83" customFormat="1" ht="15.75" customHeight="1"/>
    <row r="5686" s="83" customFormat="1" ht="15.75" customHeight="1"/>
    <row r="5687" s="83" customFormat="1" ht="15.75" customHeight="1"/>
    <row r="5688" s="83" customFormat="1" ht="15.75" customHeight="1"/>
    <row r="5689" s="83" customFormat="1" ht="15.75" customHeight="1"/>
    <row r="5690" s="83" customFormat="1" ht="15.75" customHeight="1"/>
    <row r="5691" s="83" customFormat="1" ht="15.75" customHeight="1"/>
    <row r="5692" s="83" customFormat="1" ht="15.75" customHeight="1"/>
    <row r="5693" s="83" customFormat="1" ht="15.75" customHeight="1"/>
    <row r="5694" s="83" customFormat="1" ht="15.75" customHeight="1"/>
    <row r="5695" s="83" customFormat="1" ht="15.75" customHeight="1"/>
    <row r="5696" s="83" customFormat="1" ht="15.75" customHeight="1"/>
    <row r="5697" s="83" customFormat="1" ht="15.75" customHeight="1"/>
    <row r="5698" s="83" customFormat="1" ht="15.75" customHeight="1"/>
    <row r="5699" s="83" customFormat="1" ht="15.75" customHeight="1"/>
    <row r="5700" s="83" customFormat="1" ht="15.75" customHeight="1"/>
    <row r="5701" s="83" customFormat="1" ht="15.75" customHeight="1"/>
    <row r="5702" s="83" customFormat="1" ht="15.75" customHeight="1"/>
    <row r="5703" s="83" customFormat="1" ht="15.75" customHeight="1"/>
    <row r="5704" s="83" customFormat="1" ht="15.75" customHeight="1"/>
    <row r="5705" s="83" customFormat="1" ht="15.75" customHeight="1"/>
    <row r="5706" s="83" customFormat="1" ht="15.75" customHeight="1"/>
    <row r="5707" s="83" customFormat="1" ht="15.75" customHeight="1"/>
    <row r="5708" s="83" customFormat="1" ht="15.75" customHeight="1"/>
    <row r="5709" s="83" customFormat="1" ht="15.75" customHeight="1"/>
    <row r="5710" s="83" customFormat="1" ht="15.75" customHeight="1"/>
    <row r="5711" s="83" customFormat="1" ht="15.75" customHeight="1"/>
    <row r="5712" s="83" customFormat="1" ht="15.75" customHeight="1"/>
    <row r="5713" s="83" customFormat="1" ht="15.75" customHeight="1"/>
    <row r="5714" s="83" customFormat="1" ht="15.75" customHeight="1"/>
    <row r="5715" s="83" customFormat="1" ht="15.75" customHeight="1"/>
    <row r="5716" s="83" customFormat="1" ht="15.75" customHeight="1"/>
    <row r="5717" s="83" customFormat="1" ht="15.75" customHeight="1"/>
    <row r="5718" s="83" customFormat="1" ht="15.75" customHeight="1"/>
    <row r="5719" s="83" customFormat="1" ht="15.75" customHeight="1"/>
    <row r="5720" s="83" customFormat="1" ht="15.75" customHeight="1"/>
    <row r="5721" s="83" customFormat="1" ht="15.75" customHeight="1"/>
    <row r="5722" s="83" customFormat="1" ht="15.75" customHeight="1"/>
    <row r="5723" s="83" customFormat="1" ht="15.75" customHeight="1"/>
    <row r="5724" s="83" customFormat="1" ht="15.75" customHeight="1"/>
    <row r="5725" s="83" customFormat="1" ht="15.75" customHeight="1"/>
    <row r="5726" s="83" customFormat="1" ht="15.75" customHeight="1"/>
    <row r="5727" s="83" customFormat="1" ht="15.75" customHeight="1"/>
    <row r="5728" s="83" customFormat="1" ht="15.75" customHeight="1"/>
    <row r="5729" s="83" customFormat="1" ht="15.75" customHeight="1"/>
    <row r="5730" s="83" customFormat="1" ht="15.75" customHeight="1"/>
    <row r="5731" s="83" customFormat="1" ht="15.75" customHeight="1"/>
    <row r="5732" s="83" customFormat="1" ht="15.75" customHeight="1"/>
    <row r="5733" s="83" customFormat="1" ht="15.75" customHeight="1"/>
    <row r="5734" s="83" customFormat="1" ht="15.75" customHeight="1"/>
    <row r="5735" s="83" customFormat="1" ht="15.75" customHeight="1"/>
    <row r="5736" s="83" customFormat="1" ht="15.75" customHeight="1"/>
    <row r="5737" s="83" customFormat="1" ht="15.75" customHeight="1"/>
    <row r="5738" s="83" customFormat="1" ht="15.75" customHeight="1"/>
    <row r="5739" s="83" customFormat="1" ht="15.75" customHeight="1"/>
    <row r="5740" s="83" customFormat="1" ht="15.75" customHeight="1"/>
    <row r="5741" s="83" customFormat="1" ht="15.75" customHeight="1"/>
    <row r="5742" s="83" customFormat="1" ht="15.75" customHeight="1"/>
    <row r="5743" s="83" customFormat="1" ht="15.75" customHeight="1"/>
    <row r="5744" s="83" customFormat="1" ht="15.75" customHeight="1"/>
    <row r="5745" s="83" customFormat="1" ht="15.75" customHeight="1"/>
    <row r="5746" s="83" customFormat="1" ht="15.75" customHeight="1"/>
    <row r="5747" s="83" customFormat="1" ht="15.75" customHeight="1"/>
    <row r="5748" s="83" customFormat="1" ht="15.75" customHeight="1"/>
    <row r="5749" s="83" customFormat="1" ht="15.75" customHeight="1"/>
    <row r="5750" s="83" customFormat="1" ht="15.75" customHeight="1"/>
    <row r="5751" s="83" customFormat="1" ht="15.75" customHeight="1"/>
    <row r="5752" s="83" customFormat="1" ht="15.75" customHeight="1"/>
    <row r="5753" s="83" customFormat="1" ht="15.75" customHeight="1"/>
    <row r="5754" s="83" customFormat="1" ht="15.75" customHeight="1"/>
    <row r="5755" s="83" customFormat="1" ht="15.75" customHeight="1"/>
    <row r="5756" s="83" customFormat="1" ht="15.75" customHeight="1"/>
    <row r="5757" s="83" customFormat="1" ht="15.75" customHeight="1"/>
    <row r="5758" s="83" customFormat="1" ht="15.75" customHeight="1"/>
    <row r="5759" s="83" customFormat="1" ht="15.75" customHeight="1"/>
    <row r="5760" s="83" customFormat="1" ht="15.75" customHeight="1"/>
    <row r="5761" s="83" customFormat="1" ht="15.75" customHeight="1"/>
    <row r="5762" s="83" customFormat="1" ht="15.75" customHeight="1"/>
    <row r="5763" s="83" customFormat="1" ht="15.75" customHeight="1"/>
    <row r="5764" s="83" customFormat="1" ht="15.75" customHeight="1"/>
    <row r="5765" s="83" customFormat="1" ht="15.75" customHeight="1"/>
    <row r="5766" s="83" customFormat="1" ht="15.75" customHeight="1"/>
    <row r="5767" s="83" customFormat="1" ht="15.75" customHeight="1"/>
    <row r="5768" s="83" customFormat="1" ht="15.75" customHeight="1"/>
    <row r="5769" s="83" customFormat="1" ht="15.75" customHeight="1"/>
    <row r="5770" s="83" customFormat="1" ht="15.75" customHeight="1"/>
    <row r="5771" s="83" customFormat="1" ht="15.75" customHeight="1"/>
    <row r="5772" s="83" customFormat="1" ht="15.75" customHeight="1"/>
    <row r="5773" s="83" customFormat="1" ht="15.75" customHeight="1"/>
    <row r="5774" s="83" customFormat="1" ht="15.75" customHeight="1"/>
    <row r="5775" s="83" customFormat="1" ht="15.75" customHeight="1"/>
    <row r="5776" s="83" customFormat="1" ht="15.75" customHeight="1"/>
    <row r="5777" s="83" customFormat="1" ht="15.75" customHeight="1"/>
    <row r="5778" s="83" customFormat="1" ht="15.75" customHeight="1"/>
    <row r="5779" s="83" customFormat="1" ht="15.75" customHeight="1"/>
    <row r="5780" s="83" customFormat="1" ht="15.75" customHeight="1"/>
    <row r="5781" s="83" customFormat="1" ht="15.75" customHeight="1"/>
    <row r="5782" s="83" customFormat="1" ht="15.75" customHeight="1"/>
    <row r="5783" s="83" customFormat="1" ht="15.75" customHeight="1"/>
    <row r="5784" s="83" customFormat="1" ht="15.75" customHeight="1"/>
    <row r="5785" s="83" customFormat="1" ht="15.75" customHeight="1"/>
    <row r="5786" s="83" customFormat="1" ht="15.75" customHeight="1"/>
    <row r="5787" s="83" customFormat="1" ht="15.75" customHeight="1"/>
    <row r="5788" s="83" customFormat="1" ht="15.75" customHeight="1"/>
    <row r="5789" s="83" customFormat="1" ht="15.75" customHeight="1"/>
    <row r="5790" s="83" customFormat="1" ht="15.75" customHeight="1"/>
    <row r="5791" s="83" customFormat="1" ht="15.75" customHeight="1"/>
    <row r="5792" s="83" customFormat="1" ht="15.75" customHeight="1"/>
    <row r="5793" s="83" customFormat="1" ht="15.75" customHeight="1"/>
    <row r="5794" s="83" customFormat="1" ht="15.75" customHeight="1"/>
    <row r="5795" s="83" customFormat="1" ht="15.75" customHeight="1"/>
    <row r="5796" s="83" customFormat="1" ht="15.75" customHeight="1"/>
    <row r="5797" s="83" customFormat="1" ht="15.75" customHeight="1"/>
    <row r="5798" s="83" customFormat="1" ht="15.75" customHeight="1"/>
    <row r="5799" s="83" customFormat="1" ht="15.75" customHeight="1"/>
    <row r="5800" s="83" customFormat="1" ht="15.75" customHeight="1"/>
    <row r="5801" s="83" customFormat="1" ht="15.75" customHeight="1"/>
    <row r="5802" s="83" customFormat="1" ht="15.75" customHeight="1"/>
    <row r="5803" s="83" customFormat="1" ht="15.75" customHeight="1"/>
    <row r="5804" s="83" customFormat="1" ht="15.75" customHeight="1"/>
    <row r="5805" s="83" customFormat="1" ht="15.75" customHeight="1"/>
    <row r="5806" s="83" customFormat="1" ht="15.75" customHeight="1"/>
    <row r="5807" s="83" customFormat="1" ht="15.75" customHeight="1"/>
    <row r="5808" s="83" customFormat="1" ht="15.75" customHeight="1"/>
    <row r="5809" s="83" customFormat="1" ht="15.75" customHeight="1"/>
    <row r="5810" s="83" customFormat="1" ht="15.75" customHeight="1"/>
    <row r="5811" s="83" customFormat="1" ht="15.75" customHeight="1"/>
    <row r="5812" s="83" customFormat="1" ht="15.75" customHeight="1"/>
    <row r="5813" s="83" customFormat="1" ht="15.75" customHeight="1"/>
    <row r="5814" s="83" customFormat="1" ht="15.75" customHeight="1"/>
    <row r="5815" s="83" customFormat="1" ht="15.75" customHeight="1"/>
    <row r="5816" s="83" customFormat="1" ht="15.75" customHeight="1"/>
    <row r="5817" s="83" customFormat="1" ht="15.75" customHeight="1"/>
    <row r="5818" s="83" customFormat="1" ht="15.75" customHeight="1"/>
    <row r="5819" s="83" customFormat="1" ht="15.75" customHeight="1"/>
    <row r="5820" s="83" customFormat="1" ht="15.75" customHeight="1"/>
    <row r="5821" s="83" customFormat="1" ht="15.75" customHeight="1"/>
    <row r="5822" s="83" customFormat="1" ht="15.75" customHeight="1"/>
    <row r="5823" s="83" customFormat="1" ht="15.75" customHeight="1"/>
    <row r="5824" s="83" customFormat="1" ht="15.75" customHeight="1"/>
    <row r="5825" s="83" customFormat="1" ht="15.75" customHeight="1"/>
    <row r="5826" s="83" customFormat="1" ht="15.75" customHeight="1"/>
    <row r="5827" s="83" customFormat="1" ht="15.75" customHeight="1"/>
    <row r="5828" s="83" customFormat="1" ht="15.75" customHeight="1"/>
    <row r="5829" s="83" customFormat="1" ht="15.75" customHeight="1"/>
    <row r="5830" s="83" customFormat="1" ht="15.75" customHeight="1"/>
    <row r="5831" s="83" customFormat="1" ht="15.75" customHeight="1"/>
    <row r="5832" s="83" customFormat="1" ht="15.75" customHeight="1"/>
    <row r="5833" s="83" customFormat="1" ht="15.75" customHeight="1"/>
    <row r="5834" s="83" customFormat="1" ht="15.75" customHeight="1"/>
    <row r="5835" s="83" customFormat="1" ht="15.75" customHeight="1"/>
    <row r="5836" s="83" customFormat="1" ht="15.75" customHeight="1"/>
    <row r="5837" s="83" customFormat="1" ht="15.75" customHeight="1"/>
    <row r="5838" s="83" customFormat="1" ht="15.75" customHeight="1"/>
    <row r="5839" s="83" customFormat="1" ht="15.75" customHeight="1"/>
    <row r="5840" s="83" customFormat="1" ht="15.75" customHeight="1"/>
    <row r="5841" s="83" customFormat="1" ht="15.75" customHeight="1"/>
    <row r="5842" s="83" customFormat="1" ht="15.75" customHeight="1"/>
    <row r="5843" s="83" customFormat="1" ht="15.75" customHeight="1"/>
    <row r="5844" s="83" customFormat="1" ht="15.75" customHeight="1"/>
    <row r="5845" s="83" customFormat="1" ht="15.75" customHeight="1"/>
    <row r="5846" s="83" customFormat="1" ht="15.75" customHeight="1"/>
    <row r="5847" s="83" customFormat="1" ht="15.75" customHeight="1"/>
    <row r="5848" s="83" customFormat="1" ht="15.75" customHeight="1"/>
    <row r="5849" s="83" customFormat="1" ht="15.75" customHeight="1"/>
    <row r="5850" s="83" customFormat="1" ht="15.75" customHeight="1"/>
    <row r="5851" s="83" customFormat="1" ht="15.75" customHeight="1"/>
    <row r="5852" s="83" customFormat="1" ht="15.75" customHeight="1"/>
    <row r="5853" s="83" customFormat="1" ht="15.75" customHeight="1"/>
    <row r="5854" s="83" customFormat="1" ht="15.75" customHeight="1"/>
    <row r="5855" s="83" customFormat="1" ht="15.75" customHeight="1"/>
    <row r="5856" s="83" customFormat="1" ht="15.75" customHeight="1"/>
    <row r="5857" s="83" customFormat="1" ht="15.75" customHeight="1"/>
    <row r="5858" s="83" customFormat="1" ht="15.75" customHeight="1"/>
    <row r="5859" s="83" customFormat="1" ht="15.75" customHeight="1"/>
    <row r="5860" s="83" customFormat="1" ht="15.75" customHeight="1"/>
    <row r="5861" s="83" customFormat="1" ht="15.75" customHeight="1"/>
    <row r="5862" s="83" customFormat="1" ht="15.75" customHeight="1"/>
    <row r="5863" s="83" customFormat="1" ht="15.75" customHeight="1"/>
    <row r="5864" s="83" customFormat="1" ht="15.75" customHeight="1"/>
    <row r="5865" s="83" customFormat="1" ht="15.75" customHeight="1"/>
    <row r="5866" s="83" customFormat="1" ht="15.75" customHeight="1"/>
    <row r="5867" s="83" customFormat="1" ht="15.75" customHeight="1"/>
    <row r="5868" s="83" customFormat="1" ht="15.75" customHeight="1"/>
    <row r="5869" s="83" customFormat="1" ht="15.75" customHeight="1"/>
    <row r="5870" s="83" customFormat="1" ht="15.75" customHeight="1"/>
    <row r="5871" s="83" customFormat="1" ht="15.75" customHeight="1"/>
    <row r="5872" s="83" customFormat="1" ht="15.75" customHeight="1"/>
    <row r="5873" s="83" customFormat="1" ht="15.75" customHeight="1"/>
    <row r="5874" s="83" customFormat="1" ht="15.75" customHeight="1"/>
    <row r="5875" s="83" customFormat="1" ht="15.75" customHeight="1"/>
    <row r="5876" s="83" customFormat="1" ht="15.75" customHeight="1"/>
    <row r="5877" s="83" customFormat="1" ht="15.75" customHeight="1"/>
    <row r="5878" s="83" customFormat="1" ht="15.75" customHeight="1"/>
    <row r="5879" s="83" customFormat="1" ht="15.75" customHeight="1"/>
    <row r="5880" s="83" customFormat="1" ht="15.75" customHeight="1"/>
    <row r="5881" s="83" customFormat="1" ht="15.75" customHeight="1"/>
    <row r="5882" s="83" customFormat="1" ht="15.75" customHeight="1"/>
    <row r="5883" s="83" customFormat="1" ht="15.75" customHeight="1"/>
    <row r="5884" s="83" customFormat="1" ht="15.75" customHeight="1"/>
    <row r="5885" s="83" customFormat="1" ht="15.75" customHeight="1"/>
    <row r="5886" s="83" customFormat="1" ht="15.75" customHeight="1"/>
    <row r="5887" s="83" customFormat="1" ht="15.75" customHeight="1"/>
    <row r="5888" s="83" customFormat="1" ht="15.75" customHeight="1"/>
    <row r="5889" s="83" customFormat="1" ht="15.75" customHeight="1"/>
    <row r="5890" s="83" customFormat="1" ht="15.75" customHeight="1"/>
    <row r="5891" s="83" customFormat="1" ht="15.75" customHeight="1"/>
    <row r="5892" s="83" customFormat="1" ht="15.75" customHeight="1"/>
    <row r="5893" s="83" customFormat="1" ht="15.75" customHeight="1"/>
    <row r="5894" s="83" customFormat="1" ht="15.75" customHeight="1"/>
    <row r="5895" s="83" customFormat="1" ht="15.75" customHeight="1"/>
    <row r="5896" s="83" customFormat="1" ht="15.75" customHeight="1"/>
    <row r="5897" s="83" customFormat="1" ht="15.75" customHeight="1"/>
    <row r="5898" s="83" customFormat="1" ht="15.75" customHeight="1"/>
    <row r="5899" s="83" customFormat="1" ht="15.75" customHeight="1"/>
    <row r="5900" s="83" customFormat="1" ht="15.75" customHeight="1"/>
    <row r="5901" s="83" customFormat="1" ht="15.75" customHeight="1"/>
    <row r="5902" s="83" customFormat="1" ht="15.75" customHeight="1"/>
    <row r="5903" s="83" customFormat="1" ht="15.75" customHeight="1"/>
    <row r="5904" s="83" customFormat="1" ht="15.75" customHeight="1"/>
    <row r="5905" s="83" customFormat="1" ht="15.75" customHeight="1"/>
    <row r="5906" s="83" customFormat="1" ht="15.75" customHeight="1"/>
    <row r="5907" s="83" customFormat="1" ht="15.75" customHeight="1"/>
    <row r="5908" s="83" customFormat="1" ht="15.75" customHeight="1"/>
    <row r="5909" s="83" customFormat="1" ht="15.75" customHeight="1"/>
    <row r="5910" s="83" customFormat="1" ht="15.75" customHeight="1"/>
    <row r="5911" s="83" customFormat="1" ht="15.75" customHeight="1"/>
    <row r="5912" s="83" customFormat="1" ht="15.75" customHeight="1"/>
    <row r="5913" s="83" customFormat="1" ht="15.75" customHeight="1"/>
    <row r="5914" s="83" customFormat="1" ht="15.75" customHeight="1"/>
    <row r="5915" s="83" customFormat="1" ht="15.75" customHeight="1"/>
    <row r="5916" s="83" customFormat="1" ht="15.75" customHeight="1"/>
    <row r="5917" s="83" customFormat="1" ht="15.75" customHeight="1"/>
    <row r="5918" s="83" customFormat="1" ht="15.75" customHeight="1"/>
    <row r="5919" s="83" customFormat="1" ht="15.75" customHeight="1"/>
    <row r="5920" s="83" customFormat="1" ht="15.75" customHeight="1"/>
    <row r="5921" s="83" customFormat="1" ht="15.75" customHeight="1"/>
    <row r="5922" s="83" customFormat="1" ht="15.75" customHeight="1"/>
    <row r="5923" s="83" customFormat="1" ht="15.75" customHeight="1"/>
    <row r="5924" s="83" customFormat="1" ht="15.75" customHeight="1"/>
    <row r="5925" s="83" customFormat="1" ht="15.75" customHeight="1"/>
    <row r="5926" s="83" customFormat="1" ht="15.75" customHeight="1"/>
    <row r="5927" s="83" customFormat="1" ht="15.75" customHeight="1"/>
    <row r="5928" s="83" customFormat="1" ht="15.75" customHeight="1"/>
    <row r="5929" s="83" customFormat="1" ht="15.75" customHeight="1"/>
    <row r="5930" s="83" customFormat="1" ht="15.75" customHeight="1"/>
    <row r="5931" s="83" customFormat="1" ht="15.75" customHeight="1"/>
    <row r="5932" s="83" customFormat="1" ht="15.75" customHeight="1"/>
    <row r="5933" s="83" customFormat="1" ht="15.75" customHeight="1"/>
    <row r="5934" s="83" customFormat="1" ht="15.75" customHeight="1"/>
    <row r="5935" s="83" customFormat="1" ht="15.75" customHeight="1"/>
    <row r="5936" s="83" customFormat="1" ht="15.75" customHeight="1"/>
    <row r="5937" s="83" customFormat="1" ht="15.75" customHeight="1"/>
    <row r="5938" s="83" customFormat="1" ht="15.75" customHeight="1"/>
    <row r="5939" s="83" customFormat="1" ht="15.75" customHeight="1"/>
    <row r="5940" s="83" customFormat="1" ht="15.75" customHeight="1"/>
    <row r="5941" s="83" customFormat="1" ht="15.75" customHeight="1"/>
    <row r="5942" s="83" customFormat="1" ht="15.75" customHeight="1"/>
    <row r="5943" s="83" customFormat="1" ht="15.75" customHeight="1"/>
    <row r="5944" s="83" customFormat="1" ht="15.75" customHeight="1"/>
    <row r="5945" s="83" customFormat="1" ht="15.75" customHeight="1"/>
    <row r="5946" s="83" customFormat="1" ht="15.75" customHeight="1"/>
    <row r="5947" s="83" customFormat="1" ht="15.75" customHeight="1"/>
    <row r="5948" s="83" customFormat="1" ht="15.75" customHeight="1"/>
    <row r="5949" s="83" customFormat="1" ht="15.75" customHeight="1"/>
    <row r="5950" s="83" customFormat="1" ht="15.75" customHeight="1"/>
    <row r="5951" s="83" customFormat="1" ht="15.75" customHeight="1"/>
    <row r="5952" s="83" customFormat="1" ht="15.75" customHeight="1"/>
    <row r="5953" s="83" customFormat="1" ht="15.75" customHeight="1"/>
    <row r="5954" s="83" customFormat="1" ht="15.75" customHeight="1"/>
    <row r="5955" s="83" customFormat="1" ht="15.75" customHeight="1"/>
    <row r="5956" s="83" customFormat="1" ht="15.75" customHeight="1"/>
    <row r="5957" s="83" customFormat="1" ht="15.75" customHeight="1"/>
    <row r="5958" s="83" customFormat="1" ht="15.75" customHeight="1"/>
    <row r="5959" s="83" customFormat="1" ht="15.75" customHeight="1"/>
    <row r="5960" s="83" customFormat="1" ht="15.75" customHeight="1"/>
    <row r="5961" s="83" customFormat="1" ht="15.75" customHeight="1"/>
    <row r="5962" s="83" customFormat="1" ht="15.75" customHeight="1"/>
    <row r="5963" s="83" customFormat="1" ht="15.75" customHeight="1"/>
    <row r="5964" s="83" customFormat="1" ht="15.75" customHeight="1"/>
    <row r="5965" s="83" customFormat="1" ht="15.75" customHeight="1"/>
    <row r="5966" s="83" customFormat="1" ht="15.75" customHeight="1"/>
    <row r="5967" s="83" customFormat="1" ht="15.75" customHeight="1"/>
    <row r="5968" s="83" customFormat="1" ht="15.75" customHeight="1"/>
    <row r="5969" s="83" customFormat="1" ht="15.75" customHeight="1"/>
    <row r="5970" s="83" customFormat="1" ht="15.75" customHeight="1"/>
    <row r="5971" s="83" customFormat="1" ht="15.75" customHeight="1"/>
    <row r="5972" s="83" customFormat="1" ht="15.75" customHeight="1"/>
    <row r="5973" s="83" customFormat="1" ht="15.75" customHeight="1"/>
    <row r="5974" s="83" customFormat="1" ht="15.75" customHeight="1"/>
    <row r="5975" s="83" customFormat="1" ht="15.75" customHeight="1"/>
    <row r="5976" s="83" customFormat="1" ht="15.75" customHeight="1"/>
    <row r="5977" s="83" customFormat="1" ht="15.75" customHeight="1"/>
    <row r="5978" s="83" customFormat="1" ht="15.75" customHeight="1"/>
    <row r="5979" s="83" customFormat="1" ht="15.75" customHeight="1"/>
    <row r="5980" s="83" customFormat="1" ht="15.75" customHeight="1"/>
    <row r="5981" s="83" customFormat="1" ht="15.75" customHeight="1"/>
    <row r="5982" s="83" customFormat="1" ht="15.75" customHeight="1"/>
    <row r="5983" s="83" customFormat="1" ht="15.75" customHeight="1"/>
    <row r="5984" s="83" customFormat="1" ht="15.75" customHeight="1"/>
    <row r="5985" s="83" customFormat="1" ht="15.75" customHeight="1"/>
    <row r="5986" s="83" customFormat="1" ht="15.75" customHeight="1"/>
    <row r="5987" s="83" customFormat="1" ht="15.75" customHeight="1"/>
    <row r="5988" s="83" customFormat="1" ht="15.75" customHeight="1"/>
    <row r="5989" s="83" customFormat="1" ht="15.75" customHeight="1"/>
    <row r="5990" s="83" customFormat="1" ht="15.75" customHeight="1"/>
    <row r="5991" s="83" customFormat="1" ht="15.75" customHeight="1"/>
    <row r="5992" s="83" customFormat="1" ht="15.75" customHeight="1"/>
    <row r="5993" s="83" customFormat="1" ht="15.75" customHeight="1"/>
    <row r="5994" s="83" customFormat="1" ht="15.75" customHeight="1"/>
    <row r="5995" s="83" customFormat="1" ht="15.75" customHeight="1"/>
    <row r="5996" s="83" customFormat="1" ht="15.75" customHeight="1"/>
    <row r="5997" s="83" customFormat="1" ht="15.75" customHeight="1"/>
    <row r="5998" s="83" customFormat="1" ht="15.75" customHeight="1"/>
    <row r="5999" s="83" customFormat="1" ht="15.75" customHeight="1"/>
    <row r="6000" s="83" customFormat="1" ht="15.75" customHeight="1"/>
    <row r="6001" s="83" customFormat="1" ht="15.75" customHeight="1"/>
    <row r="6002" s="83" customFormat="1" ht="15.75" customHeight="1"/>
    <row r="6003" s="83" customFormat="1" ht="15.75" customHeight="1"/>
    <row r="6004" s="83" customFormat="1" ht="15.75" customHeight="1"/>
    <row r="6005" s="83" customFormat="1" ht="15.75" customHeight="1"/>
    <row r="6006" s="83" customFormat="1" ht="15.75" customHeight="1"/>
    <row r="6007" s="83" customFormat="1" ht="15.75" customHeight="1"/>
    <row r="6008" s="83" customFormat="1" ht="15.75" customHeight="1"/>
    <row r="6009" s="83" customFormat="1" ht="15.75" customHeight="1"/>
    <row r="6010" s="83" customFormat="1" ht="15.75" customHeight="1"/>
    <row r="6011" s="83" customFormat="1" ht="15.75" customHeight="1"/>
    <row r="6012" s="83" customFormat="1" ht="15.75" customHeight="1"/>
    <row r="6013" s="83" customFormat="1" ht="15.75" customHeight="1"/>
    <row r="6014" s="83" customFormat="1" ht="15.75" customHeight="1"/>
    <row r="6015" s="83" customFormat="1" ht="15.75" customHeight="1"/>
    <row r="6016" s="83" customFormat="1" ht="15.75" customHeight="1"/>
    <row r="6017" s="83" customFormat="1" ht="15.75" customHeight="1"/>
    <row r="6018" s="83" customFormat="1" ht="15.75" customHeight="1"/>
    <row r="6019" s="83" customFormat="1" ht="15.75" customHeight="1"/>
    <row r="6020" s="83" customFormat="1" ht="15.75" customHeight="1"/>
    <row r="6021" s="83" customFormat="1" ht="15.75" customHeight="1"/>
    <row r="6022" s="83" customFormat="1" ht="15.75" customHeight="1"/>
    <row r="6023" s="83" customFormat="1" ht="15.75" customHeight="1"/>
    <row r="6024" s="83" customFormat="1" ht="15.75" customHeight="1"/>
    <row r="6025" s="83" customFormat="1" ht="15.75" customHeight="1"/>
    <row r="6026" s="83" customFormat="1" ht="15.75" customHeight="1"/>
    <row r="6027" s="83" customFormat="1" ht="15.75" customHeight="1"/>
    <row r="6028" s="83" customFormat="1" ht="15.75" customHeight="1"/>
    <row r="6029" s="83" customFormat="1" ht="15.75" customHeight="1"/>
    <row r="6030" s="83" customFormat="1" ht="15.75" customHeight="1"/>
    <row r="6031" s="83" customFormat="1" ht="15.75" customHeight="1"/>
    <row r="6032" s="83" customFormat="1" ht="15.75" customHeight="1"/>
    <row r="6033" s="83" customFormat="1" ht="15.75" customHeight="1"/>
    <row r="6034" s="83" customFormat="1" ht="15.75" customHeight="1"/>
    <row r="6035" s="83" customFormat="1" ht="15.75" customHeight="1"/>
    <row r="6036" s="83" customFormat="1" ht="15.75" customHeight="1"/>
    <row r="6037" s="83" customFormat="1" ht="15.75" customHeight="1"/>
    <row r="6038" s="83" customFormat="1" ht="15.75" customHeight="1"/>
    <row r="6039" s="83" customFormat="1" ht="15.75" customHeight="1"/>
    <row r="6040" s="83" customFormat="1" ht="15.75" customHeight="1"/>
    <row r="6041" s="83" customFormat="1" ht="15.75" customHeight="1"/>
    <row r="6042" s="83" customFormat="1" ht="15.75" customHeight="1"/>
    <row r="6043" s="83" customFormat="1" ht="15.75" customHeight="1"/>
    <row r="6044" s="83" customFormat="1" ht="15.75" customHeight="1"/>
    <row r="6045" s="83" customFormat="1" ht="15.75" customHeight="1"/>
    <row r="6046" s="83" customFormat="1" ht="15.75" customHeight="1"/>
    <row r="6047" s="83" customFormat="1" ht="15.75" customHeight="1"/>
    <row r="6048" s="83" customFormat="1" ht="15.75" customHeight="1"/>
    <row r="6049" s="83" customFormat="1" ht="15.75" customHeight="1"/>
    <row r="6050" s="83" customFormat="1" ht="15.75" customHeight="1"/>
    <row r="6051" s="83" customFormat="1" ht="15.75" customHeight="1"/>
    <row r="6052" s="83" customFormat="1" ht="15.75" customHeight="1"/>
    <row r="6053" s="83" customFormat="1" ht="15.75" customHeight="1"/>
    <row r="6054" s="83" customFormat="1" ht="15.75" customHeight="1"/>
    <row r="6055" s="83" customFormat="1" ht="15.75" customHeight="1"/>
    <row r="6056" s="83" customFormat="1" ht="15.75" customHeight="1"/>
    <row r="6057" s="83" customFormat="1" ht="15.75" customHeight="1"/>
    <row r="6058" s="83" customFormat="1" ht="15.75" customHeight="1"/>
    <row r="6059" s="83" customFormat="1" ht="15.75" customHeight="1"/>
    <row r="6060" s="83" customFormat="1" ht="15.75" customHeight="1"/>
    <row r="6061" s="83" customFormat="1" ht="15.75" customHeight="1"/>
    <row r="6062" s="83" customFormat="1" ht="15.75" customHeight="1"/>
    <row r="6063" s="83" customFormat="1" ht="15.75" customHeight="1"/>
    <row r="6064" s="83" customFormat="1" ht="15.75" customHeight="1"/>
    <row r="6065" s="83" customFormat="1" ht="15.75" customHeight="1"/>
    <row r="6066" s="83" customFormat="1" ht="15.75" customHeight="1"/>
    <row r="6067" s="83" customFormat="1" ht="15.75" customHeight="1"/>
    <row r="6068" s="83" customFormat="1" ht="15.75" customHeight="1"/>
    <row r="6069" s="83" customFormat="1" ht="15.75" customHeight="1"/>
    <row r="6070" s="83" customFormat="1" ht="15.75" customHeight="1"/>
    <row r="6071" s="83" customFormat="1" ht="15.75" customHeight="1"/>
    <row r="6072" s="83" customFormat="1" ht="15.75" customHeight="1"/>
    <row r="6073" s="83" customFormat="1" ht="15.75" customHeight="1"/>
    <row r="6074" s="83" customFormat="1" ht="15.75" customHeight="1"/>
    <row r="6075" s="83" customFormat="1" ht="15.75" customHeight="1"/>
    <row r="6076" s="83" customFormat="1" ht="15.75" customHeight="1"/>
    <row r="6077" s="83" customFormat="1" ht="15.75" customHeight="1"/>
    <row r="6078" s="83" customFormat="1" ht="15.75" customHeight="1"/>
    <row r="6079" s="83" customFormat="1" ht="15.75" customHeight="1"/>
    <row r="6080" s="83" customFormat="1" ht="15.75" customHeight="1"/>
    <row r="6081" s="83" customFormat="1" ht="15.75" customHeight="1"/>
    <row r="6082" s="83" customFormat="1" ht="15.75" customHeight="1"/>
    <row r="6083" s="83" customFormat="1" ht="15.75" customHeight="1"/>
    <row r="6084" s="83" customFormat="1" ht="15.75" customHeight="1"/>
    <row r="6085" s="83" customFormat="1" ht="15.75" customHeight="1"/>
    <row r="6086" s="83" customFormat="1" ht="15.75" customHeight="1"/>
    <row r="6087" s="83" customFormat="1" ht="15.75" customHeight="1"/>
    <row r="6088" s="83" customFormat="1" ht="15.75" customHeight="1"/>
    <row r="6089" s="83" customFormat="1" ht="15.75" customHeight="1"/>
    <row r="6090" s="83" customFormat="1" ht="15.75" customHeight="1"/>
    <row r="6091" s="83" customFormat="1" ht="15.75" customHeight="1"/>
    <row r="6092" s="83" customFormat="1" ht="15.75" customHeight="1"/>
    <row r="6093" s="83" customFormat="1" ht="15.75" customHeight="1"/>
    <row r="6094" s="83" customFormat="1" ht="15.75" customHeight="1"/>
    <row r="6095" s="83" customFormat="1" ht="15.75" customHeight="1"/>
    <row r="6096" s="83" customFormat="1" ht="15.75" customHeight="1"/>
    <row r="6097" s="83" customFormat="1" ht="15.75" customHeight="1"/>
    <row r="6098" s="83" customFormat="1" ht="15.75" customHeight="1"/>
    <row r="6099" s="83" customFormat="1" ht="15.75" customHeight="1"/>
    <row r="6100" s="83" customFormat="1" ht="15.75" customHeight="1"/>
    <row r="6101" s="83" customFormat="1" ht="15.75" customHeight="1"/>
    <row r="6102" s="83" customFormat="1" ht="15.75" customHeight="1"/>
    <row r="6103" s="83" customFormat="1" ht="15.75" customHeight="1"/>
    <row r="6104" s="83" customFormat="1" ht="15.75" customHeight="1"/>
    <row r="6105" s="83" customFormat="1" ht="15.75" customHeight="1"/>
    <row r="6106" s="83" customFormat="1" ht="15.75" customHeight="1"/>
    <row r="6107" s="83" customFormat="1" ht="15.75" customHeight="1"/>
    <row r="6108" s="83" customFormat="1" ht="15.75" customHeight="1"/>
    <row r="6109" s="83" customFormat="1" ht="15.75" customHeight="1"/>
    <row r="6110" s="83" customFormat="1" ht="15.75" customHeight="1"/>
    <row r="6111" s="83" customFormat="1" ht="15.75" customHeight="1"/>
    <row r="6112" s="83" customFormat="1" ht="15.75" customHeight="1"/>
    <row r="6113" s="83" customFormat="1" ht="15.75" customHeight="1"/>
    <row r="6114" s="83" customFormat="1" ht="15.75" customHeight="1"/>
    <row r="6115" s="83" customFormat="1" ht="15.75" customHeight="1"/>
    <row r="6116" s="83" customFormat="1" ht="15.75" customHeight="1"/>
    <row r="6117" s="83" customFormat="1" ht="15.75" customHeight="1"/>
    <row r="6118" s="83" customFormat="1" ht="15.75" customHeight="1"/>
    <row r="6119" s="83" customFormat="1" ht="15.75" customHeight="1"/>
    <row r="6120" s="83" customFormat="1" ht="15.75" customHeight="1"/>
    <row r="6121" s="83" customFormat="1" ht="15.75" customHeight="1"/>
    <row r="6122" s="83" customFormat="1" ht="15.75" customHeight="1"/>
    <row r="6123" s="83" customFormat="1" ht="15.75" customHeight="1"/>
    <row r="6124" s="83" customFormat="1" ht="15.75" customHeight="1"/>
    <row r="6125" s="83" customFormat="1" ht="15.75" customHeight="1"/>
    <row r="6126" s="83" customFormat="1" ht="15.75" customHeight="1"/>
    <row r="6127" s="83" customFormat="1" ht="15.75" customHeight="1"/>
    <row r="6128" s="83" customFormat="1" ht="15.75" customHeight="1"/>
    <row r="6129" s="83" customFormat="1" ht="15.75" customHeight="1"/>
    <row r="6130" s="83" customFormat="1" ht="15.75" customHeight="1"/>
    <row r="6131" s="83" customFormat="1" ht="15.75" customHeight="1"/>
    <row r="6132" s="83" customFormat="1" ht="15.75" customHeight="1"/>
    <row r="6133" s="83" customFormat="1" ht="15.75" customHeight="1"/>
    <row r="6134" s="83" customFormat="1" ht="15.75" customHeight="1"/>
    <row r="6135" s="83" customFormat="1" ht="15.75" customHeight="1"/>
    <row r="6136" s="83" customFormat="1" ht="15.75" customHeight="1"/>
    <row r="6137" s="83" customFormat="1" ht="15.75" customHeight="1"/>
    <row r="6138" s="83" customFormat="1" ht="15.75" customHeight="1"/>
    <row r="6139" s="83" customFormat="1" ht="15.75" customHeight="1"/>
    <row r="6140" s="83" customFormat="1" ht="15.75" customHeight="1"/>
    <row r="6141" s="83" customFormat="1" ht="15.75" customHeight="1"/>
    <row r="6142" s="83" customFormat="1" ht="15.75" customHeight="1"/>
    <row r="6143" s="83" customFormat="1" ht="15.75" customHeight="1"/>
    <row r="6144" s="83" customFormat="1" ht="15.75" customHeight="1"/>
    <row r="6145" s="83" customFormat="1" ht="15.75" customHeight="1"/>
    <row r="6146" s="83" customFormat="1" ht="15.75" customHeight="1"/>
    <row r="6147" s="83" customFormat="1" ht="15.75" customHeight="1"/>
    <row r="6148" s="83" customFormat="1" ht="15.75" customHeight="1"/>
    <row r="6149" s="83" customFormat="1" ht="15.75" customHeight="1"/>
    <row r="6150" s="83" customFormat="1" ht="15.75" customHeight="1"/>
    <row r="6151" s="83" customFormat="1" ht="15.75" customHeight="1"/>
    <row r="6152" s="83" customFormat="1" ht="15.75" customHeight="1"/>
    <row r="6153" s="83" customFormat="1" ht="15.75" customHeight="1"/>
    <row r="6154" s="83" customFormat="1" ht="15.75" customHeight="1"/>
    <row r="6155" s="83" customFormat="1" ht="15.75" customHeight="1"/>
    <row r="6156" s="83" customFormat="1" ht="15.75" customHeight="1"/>
    <row r="6157" s="83" customFormat="1" ht="15.75" customHeight="1"/>
    <row r="6158" s="83" customFormat="1" ht="15.75" customHeight="1"/>
    <row r="6159" s="83" customFormat="1" ht="15.75" customHeight="1"/>
    <row r="6160" s="83" customFormat="1" ht="15.75" customHeight="1"/>
    <row r="6161" s="83" customFormat="1" ht="15.75" customHeight="1"/>
    <row r="6162" s="83" customFormat="1" ht="15.75" customHeight="1"/>
    <row r="6163" s="83" customFormat="1" ht="15.75" customHeight="1"/>
    <row r="6164" s="83" customFormat="1" ht="15.75" customHeight="1"/>
    <row r="6165" s="83" customFormat="1" ht="15.75" customHeight="1"/>
    <row r="6166" s="83" customFormat="1" ht="15.75" customHeight="1"/>
    <row r="6167" s="83" customFormat="1" ht="15.75" customHeight="1"/>
    <row r="6168" s="83" customFormat="1" ht="15.75" customHeight="1"/>
    <row r="6169" s="83" customFormat="1" ht="15.75" customHeight="1"/>
    <row r="6170" s="83" customFormat="1" ht="15.75" customHeight="1"/>
    <row r="6171" s="83" customFormat="1" ht="15.75" customHeight="1"/>
    <row r="6172" s="83" customFormat="1" ht="15.75" customHeight="1"/>
    <row r="6173" s="83" customFormat="1" ht="15.75" customHeight="1"/>
    <row r="6174" s="83" customFormat="1" ht="15.75" customHeight="1"/>
    <row r="6175" s="83" customFormat="1" ht="15.75" customHeight="1"/>
    <row r="6176" s="83" customFormat="1" ht="15.75" customHeight="1"/>
    <row r="6177" s="83" customFormat="1" ht="15.75" customHeight="1"/>
    <row r="6178" s="83" customFormat="1" ht="15.75" customHeight="1"/>
    <row r="6179" s="83" customFormat="1" ht="15.75" customHeight="1"/>
    <row r="6180" s="83" customFormat="1" ht="15.75" customHeight="1"/>
    <row r="6181" s="83" customFormat="1" ht="15.75" customHeight="1"/>
    <row r="6182" s="83" customFormat="1" ht="15.75" customHeight="1"/>
    <row r="6183" s="83" customFormat="1" ht="15.75" customHeight="1"/>
    <row r="6184" s="83" customFormat="1" ht="15.75" customHeight="1"/>
    <row r="6185" s="83" customFormat="1" ht="15.75" customHeight="1"/>
    <row r="6186" s="83" customFormat="1" ht="15.75" customHeight="1"/>
    <row r="6187" s="83" customFormat="1" ht="15.75" customHeight="1"/>
    <row r="6188" s="83" customFormat="1" ht="15.75" customHeight="1"/>
    <row r="6189" s="83" customFormat="1" ht="15.75" customHeight="1"/>
    <row r="6190" s="83" customFormat="1" ht="15.75" customHeight="1"/>
    <row r="6191" s="83" customFormat="1" ht="15.75" customHeight="1"/>
    <row r="6192" s="83" customFormat="1" ht="15.75" customHeight="1"/>
    <row r="6193" s="83" customFormat="1" ht="15.75" customHeight="1"/>
    <row r="6194" s="83" customFormat="1" ht="15.75" customHeight="1"/>
    <row r="6195" s="83" customFormat="1" ht="15.75" customHeight="1"/>
    <row r="6196" s="83" customFormat="1" ht="15.75" customHeight="1"/>
    <row r="6197" s="83" customFormat="1" ht="15.75" customHeight="1"/>
    <row r="6198" s="83" customFormat="1" ht="15.75" customHeight="1"/>
    <row r="6199" s="83" customFormat="1" ht="15.75" customHeight="1"/>
    <row r="6200" s="83" customFormat="1" ht="15.75" customHeight="1"/>
    <row r="6201" s="83" customFormat="1" ht="15.75" customHeight="1"/>
    <row r="6202" s="83" customFormat="1" ht="15.75" customHeight="1"/>
    <row r="6203" s="83" customFormat="1" ht="15.75" customHeight="1"/>
    <row r="6204" s="83" customFormat="1" ht="15.75" customHeight="1"/>
    <row r="6205" s="83" customFormat="1" ht="15.75" customHeight="1"/>
    <row r="6206" s="83" customFormat="1" ht="15.75" customHeight="1"/>
    <row r="6207" s="83" customFormat="1" ht="15.75" customHeight="1"/>
    <row r="6208" s="83" customFormat="1" ht="15.75" customHeight="1"/>
    <row r="6209" s="83" customFormat="1" ht="15.75" customHeight="1"/>
    <row r="6210" s="83" customFormat="1" ht="15.75" customHeight="1"/>
  </sheetData>
  <mergeCells count="7">
    <mergeCell ref="B1:F1"/>
    <mergeCell ref="E3:F3"/>
    <mergeCell ref="A3:A4"/>
    <mergeCell ref="B3:B4"/>
    <mergeCell ref="C3:C4"/>
    <mergeCell ref="D3:D4"/>
    <mergeCell ref="G3:G4"/>
  </mergeCells>
  <pageMargins left="0.75" right="0.75" top="1" bottom="1" header="0.51" footer="0.51"/>
  <pageSetup paperSize="9" orientation="portrait" horizontalDpi="600"/>
  <headerFooter alignWithMargins="0" scaleWithDoc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"/>
  <sheetViews>
    <sheetView workbookViewId="0">
      <selection activeCell="B25" sqref="B25"/>
    </sheetView>
  </sheetViews>
  <sheetFormatPr defaultColWidth="9" defaultRowHeight="14.25" outlineLevelCol="1"/>
  <cols>
    <col min="1" max="1" width="46.375" customWidth="1"/>
    <col min="2" max="2" width="37.25" customWidth="1"/>
  </cols>
  <sheetData>
    <row r="1" s="74" customFormat="1" customHeight="1" spans="1:2">
      <c r="A1" s="76" t="s">
        <v>1132</v>
      </c>
      <c r="B1" s="76"/>
    </row>
    <row r="2" s="74" customFormat="1" customHeight="1" spans="1:2">
      <c r="A2" s="76"/>
      <c r="B2" s="76"/>
    </row>
    <row r="3" s="74" customFormat="1" customHeight="1"/>
    <row r="4" s="74" customFormat="1" ht="22.7" customHeight="1" spans="1:2">
      <c r="A4" s="77" t="s">
        <v>1133</v>
      </c>
      <c r="B4" s="77" t="s">
        <v>1134</v>
      </c>
    </row>
    <row r="5" s="75" customFormat="1" ht="21" customHeight="1" spans="1:2">
      <c r="A5" s="78" t="s">
        <v>1135</v>
      </c>
      <c r="B5" s="79">
        <v>56967.3</v>
      </c>
    </row>
    <row r="6" ht="19" customHeight="1" spans="1:2">
      <c r="A6" s="80" t="s">
        <v>1136</v>
      </c>
      <c r="B6" s="81">
        <v>11311.55</v>
      </c>
    </row>
    <row r="7" ht="19" customHeight="1" spans="1:2">
      <c r="A7" s="29" t="s">
        <v>1137</v>
      </c>
      <c r="B7" s="82">
        <v>7797.67</v>
      </c>
    </row>
    <row r="8" ht="19" customHeight="1" spans="1:2">
      <c r="A8" s="29" t="s">
        <v>1138</v>
      </c>
      <c r="B8" s="82">
        <v>2180.41</v>
      </c>
    </row>
    <row r="9" ht="19" customHeight="1" spans="1:2">
      <c r="A9" s="29" t="s">
        <v>1139</v>
      </c>
      <c r="B9" s="82">
        <v>745.24</v>
      </c>
    </row>
    <row r="10" ht="19" customHeight="1" spans="1:2">
      <c r="A10" s="29" t="s">
        <v>1140</v>
      </c>
      <c r="B10" s="82">
        <v>588.23</v>
      </c>
    </row>
    <row r="11" s="21" customFormat="1" ht="19" customHeight="1" spans="1:2">
      <c r="A11" s="80" t="s">
        <v>1141</v>
      </c>
      <c r="B11" s="81">
        <v>2662.17</v>
      </c>
    </row>
    <row r="12" ht="19" customHeight="1" spans="1:2">
      <c r="A12" s="29" t="s">
        <v>1142</v>
      </c>
      <c r="B12" s="82">
        <v>1870.07</v>
      </c>
    </row>
    <row r="13" ht="19" customHeight="1" spans="1:2">
      <c r="A13" s="29" t="s">
        <v>1143</v>
      </c>
      <c r="B13" s="82">
        <v>3.3</v>
      </c>
    </row>
    <row r="14" ht="19" customHeight="1" spans="1:2">
      <c r="A14" s="29" t="s">
        <v>1144</v>
      </c>
      <c r="B14" s="82">
        <v>25.4</v>
      </c>
    </row>
    <row r="15" ht="19" customHeight="1" spans="1:2">
      <c r="A15" s="29" t="s">
        <v>1145</v>
      </c>
      <c r="B15" s="82">
        <v>3</v>
      </c>
    </row>
    <row r="16" ht="19" customHeight="1" spans="1:2">
      <c r="A16" s="29" t="s">
        <v>1146</v>
      </c>
      <c r="B16" s="82">
        <v>38.12</v>
      </c>
    </row>
    <row r="17" ht="19" customHeight="1" spans="1:2">
      <c r="A17" s="29" t="s">
        <v>1147</v>
      </c>
      <c r="B17" s="82">
        <v>8.46</v>
      </c>
    </row>
    <row r="18" ht="19" customHeight="1" spans="1:2">
      <c r="A18" s="29" t="s">
        <v>1148</v>
      </c>
      <c r="B18" s="82">
        <v>0.5</v>
      </c>
    </row>
    <row r="19" ht="19" customHeight="1" spans="1:2">
      <c r="A19" s="29" t="s">
        <v>1149</v>
      </c>
      <c r="B19" s="82">
        <v>603.54</v>
      </c>
    </row>
    <row r="20" ht="19" customHeight="1" spans="1:2">
      <c r="A20" s="29" t="s">
        <v>1150</v>
      </c>
      <c r="B20" s="82">
        <v>45.2</v>
      </c>
    </row>
    <row r="21" ht="19" customHeight="1" spans="1:2">
      <c r="A21" s="29" t="s">
        <v>1151</v>
      </c>
      <c r="B21" s="82">
        <v>64.58</v>
      </c>
    </row>
    <row r="22" s="21" customFormat="1" ht="19" customHeight="1" spans="1:2">
      <c r="A22" s="80" t="s">
        <v>1152</v>
      </c>
      <c r="B22" s="81">
        <v>0</v>
      </c>
    </row>
    <row r="23" ht="19" customHeight="1" spans="1:2">
      <c r="A23" s="29" t="s">
        <v>1153</v>
      </c>
      <c r="B23" s="82">
        <v>0</v>
      </c>
    </row>
    <row r="24" ht="19" customHeight="1" spans="1:2">
      <c r="A24" s="29" t="s">
        <v>1154</v>
      </c>
      <c r="B24" s="82">
        <v>0</v>
      </c>
    </row>
    <row r="25" ht="19" customHeight="1" spans="1:2">
      <c r="A25" s="29" t="s">
        <v>1155</v>
      </c>
      <c r="B25" s="82">
        <v>0</v>
      </c>
    </row>
    <row r="26" ht="19" customHeight="1" spans="1:2">
      <c r="A26" s="29" t="s">
        <v>1156</v>
      </c>
      <c r="B26" s="82">
        <v>0</v>
      </c>
    </row>
    <row r="27" s="21" customFormat="1" ht="19" customHeight="1" spans="1:2">
      <c r="A27" s="80" t="s">
        <v>1157</v>
      </c>
      <c r="B27" s="81">
        <v>42178.66</v>
      </c>
    </row>
    <row r="28" ht="19" customHeight="1" spans="1:2">
      <c r="A28" s="29" t="s">
        <v>1158</v>
      </c>
      <c r="B28" s="82">
        <v>39904.99</v>
      </c>
    </row>
    <row r="29" ht="19" customHeight="1" spans="1:2">
      <c r="A29" s="29" t="s">
        <v>1159</v>
      </c>
      <c r="B29" s="82">
        <v>2273.67</v>
      </c>
    </row>
    <row r="30" s="21" customFormat="1" ht="19" customHeight="1" spans="1:2">
      <c r="A30" s="80" t="s">
        <v>1160</v>
      </c>
      <c r="B30" s="81">
        <v>0</v>
      </c>
    </row>
    <row r="31" ht="19" customHeight="1" spans="1:2">
      <c r="A31" s="29" t="s">
        <v>1161</v>
      </c>
      <c r="B31" s="82">
        <v>0</v>
      </c>
    </row>
    <row r="32" s="21" customFormat="1" ht="19" customHeight="1" spans="1:2">
      <c r="A32" s="80" t="s">
        <v>1162</v>
      </c>
      <c r="B32" s="81">
        <v>0</v>
      </c>
    </row>
    <row r="33" ht="19" customHeight="1" spans="1:2">
      <c r="A33" s="29" t="s">
        <v>1163</v>
      </c>
      <c r="B33" s="82">
        <v>0</v>
      </c>
    </row>
    <row r="34" s="21" customFormat="1" ht="19" customHeight="1" spans="1:2">
      <c r="A34" s="80" t="s">
        <v>1164</v>
      </c>
      <c r="B34" s="81">
        <v>814.92</v>
      </c>
    </row>
    <row r="35" ht="19" customHeight="1" spans="1:2">
      <c r="A35" s="29" t="s">
        <v>1165</v>
      </c>
      <c r="B35" s="82">
        <v>445.65</v>
      </c>
    </row>
    <row r="36" ht="19" customHeight="1" spans="1:2">
      <c r="A36" s="29" t="s">
        <v>1166</v>
      </c>
      <c r="B36" s="82">
        <v>0</v>
      </c>
    </row>
    <row r="37" ht="19" customHeight="1" spans="1:2">
      <c r="A37" s="29" t="s">
        <v>1167</v>
      </c>
      <c r="B37" s="82">
        <v>0</v>
      </c>
    </row>
    <row r="38" ht="19" customHeight="1" spans="1:2">
      <c r="A38" s="29" t="s">
        <v>1168</v>
      </c>
      <c r="B38" s="82">
        <v>361.01</v>
      </c>
    </row>
    <row r="39" ht="19" customHeight="1" spans="1:2">
      <c r="A39" s="29" t="s">
        <v>1169</v>
      </c>
      <c r="B39" s="82">
        <v>8.26</v>
      </c>
    </row>
    <row r="40" s="21" customFormat="1" ht="19" customHeight="1" spans="1:2">
      <c r="A40" s="80" t="s">
        <v>1170</v>
      </c>
      <c r="B40" s="81">
        <v>0</v>
      </c>
    </row>
    <row r="41" ht="19" customHeight="1" spans="1:2">
      <c r="A41" s="29" t="s">
        <v>1171</v>
      </c>
      <c r="B41" s="82">
        <v>0</v>
      </c>
    </row>
    <row r="42" s="21" customFormat="1" ht="19" customHeight="1" spans="1:2">
      <c r="A42" s="80" t="s">
        <v>1172</v>
      </c>
      <c r="B42" s="80">
        <v>0</v>
      </c>
    </row>
    <row r="43" ht="19" customHeight="1" spans="1:2">
      <c r="A43" s="29" t="s">
        <v>1173</v>
      </c>
      <c r="B43" s="29">
        <v>0</v>
      </c>
    </row>
    <row r="44" s="21" customFormat="1" ht="19" customHeight="1" spans="1:2">
      <c r="A44" s="80" t="s">
        <v>1174</v>
      </c>
      <c r="B44" s="80">
        <v>0</v>
      </c>
    </row>
    <row r="45" ht="19" customHeight="1" spans="1:2">
      <c r="A45" s="29" t="s">
        <v>1175</v>
      </c>
      <c r="B45" s="29">
        <v>0</v>
      </c>
    </row>
    <row r="46" ht="19" customHeight="1" spans="1:2">
      <c r="A46" s="29" t="s">
        <v>1176</v>
      </c>
      <c r="B46" s="29">
        <v>0</v>
      </c>
    </row>
  </sheetData>
  <mergeCells count="1">
    <mergeCell ref="A1:B2"/>
  </mergeCells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showGridLines="0" showZeros="0" workbookViewId="0">
      <pane xSplit="1" ySplit="4" topLeftCell="B17" activePane="bottomRight" state="frozen"/>
      <selection/>
      <selection pane="topRight"/>
      <selection pane="bottomLeft"/>
      <selection pane="bottomRight" activeCell="B11" sqref="B11"/>
    </sheetView>
  </sheetViews>
  <sheetFormatPr defaultColWidth="9" defaultRowHeight="14.25"/>
  <cols>
    <col min="1" max="1" width="35.5" style="56" customWidth="1"/>
    <col min="2" max="17" width="7.375" style="56" customWidth="1"/>
    <col min="18" max="16384" width="9" style="56"/>
  </cols>
  <sheetData>
    <row r="1" spans="1:1">
      <c r="A1" s="57"/>
    </row>
    <row r="2" s="54" customFormat="1" ht="21" customHeight="1" spans="1:17">
      <c r="A2" s="58" t="s">
        <v>1177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68"/>
      <c r="O2" s="68"/>
      <c r="P2" s="68"/>
      <c r="Q2" s="68"/>
    </row>
    <row r="3" s="54" customFormat="1" ht="20.25" customHeight="1" spans="1:17">
      <c r="A3" s="59"/>
      <c r="C3" s="60"/>
      <c r="D3" s="60"/>
      <c r="E3" s="60"/>
      <c r="F3" s="60"/>
      <c r="G3" s="60"/>
      <c r="H3" s="60"/>
      <c r="Q3" s="70" t="s">
        <v>1178</v>
      </c>
    </row>
    <row r="4" s="55" customFormat="1" ht="69.75" customHeight="1" spans="1:17">
      <c r="A4" s="61" t="s">
        <v>14</v>
      </c>
      <c r="B4" s="61" t="s">
        <v>1179</v>
      </c>
      <c r="C4" s="62" t="s">
        <v>1180</v>
      </c>
      <c r="D4" s="62" t="s">
        <v>1181</v>
      </c>
      <c r="E4" s="62" t="s">
        <v>1182</v>
      </c>
      <c r="F4" s="62" t="s">
        <v>1183</v>
      </c>
      <c r="G4" s="62" t="s">
        <v>1184</v>
      </c>
      <c r="H4" s="62" t="s">
        <v>1185</v>
      </c>
      <c r="I4" s="62" t="s">
        <v>1186</v>
      </c>
      <c r="J4" s="62" t="s">
        <v>1187</v>
      </c>
      <c r="K4" s="62" t="s">
        <v>1188</v>
      </c>
      <c r="L4" s="62" t="s">
        <v>1189</v>
      </c>
      <c r="M4" s="62" t="s">
        <v>1190</v>
      </c>
      <c r="N4" s="62" t="s">
        <v>1191</v>
      </c>
      <c r="O4" s="62" t="s">
        <v>1192</v>
      </c>
      <c r="P4" s="62" t="s">
        <v>1193</v>
      </c>
      <c r="Q4" s="62" t="s">
        <v>1194</v>
      </c>
    </row>
    <row r="5" s="54" customFormat="1" ht="20.1" customHeight="1" spans="1:17">
      <c r="A5" s="63" t="s">
        <v>1195</v>
      </c>
      <c r="B5" s="63">
        <f t="shared" ref="B5:B31" si="0">SUM(C5:Q5)</f>
        <v>12933</v>
      </c>
      <c r="C5" s="64">
        <v>5156</v>
      </c>
      <c r="D5" s="64">
        <v>4734</v>
      </c>
      <c r="E5" s="64">
        <v>73</v>
      </c>
      <c r="F5" s="64"/>
      <c r="G5" s="64">
        <v>2725</v>
      </c>
      <c r="H5" s="64"/>
      <c r="I5" s="64"/>
      <c r="J5" s="64"/>
      <c r="K5" s="64">
        <v>244</v>
      </c>
      <c r="L5" s="64"/>
      <c r="M5" s="64"/>
      <c r="N5" s="64"/>
      <c r="O5" s="64"/>
      <c r="P5" s="64"/>
      <c r="Q5" s="64">
        <v>1</v>
      </c>
    </row>
    <row r="6" s="54" customFormat="1" ht="20.1" customHeight="1" spans="1:17">
      <c r="A6" s="63" t="s">
        <v>1196</v>
      </c>
      <c r="B6" s="63">
        <f t="shared" si="0"/>
        <v>0</v>
      </c>
      <c r="C6" s="64">
        <v>0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="54" customFormat="1" ht="20.1" customHeight="1" spans="1:17">
      <c r="A7" s="63" t="s">
        <v>1197</v>
      </c>
      <c r="B7" s="63">
        <f t="shared" si="0"/>
        <v>0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s="54" customFormat="1" ht="20.1" customHeight="1" spans="1:17">
      <c r="A8" s="63" t="s">
        <v>1198</v>
      </c>
      <c r="B8" s="63">
        <f t="shared" si="0"/>
        <v>5586</v>
      </c>
      <c r="C8" s="64">
        <v>3566</v>
      </c>
      <c r="D8" s="64">
        <v>1847</v>
      </c>
      <c r="E8" s="64"/>
      <c r="F8" s="64"/>
      <c r="G8" s="64">
        <v>66</v>
      </c>
      <c r="H8" s="64"/>
      <c r="I8" s="64"/>
      <c r="J8" s="64"/>
      <c r="K8" s="64">
        <v>107</v>
      </c>
      <c r="L8" s="64"/>
      <c r="M8" s="64"/>
      <c r="N8" s="64"/>
      <c r="O8" s="64"/>
      <c r="P8" s="64"/>
      <c r="Q8" s="64"/>
    </row>
    <row r="9" s="54" customFormat="1" ht="20.1" customHeight="1" spans="1:17">
      <c r="A9" s="63" t="s">
        <v>1199</v>
      </c>
      <c r="B9" s="63">
        <f t="shared" si="0"/>
        <v>21583</v>
      </c>
      <c r="C9" s="64">
        <v>105</v>
      </c>
      <c r="D9" s="64">
        <v>2718</v>
      </c>
      <c r="E9" s="64">
        <v>38</v>
      </c>
      <c r="F9" s="64"/>
      <c r="G9" s="64">
        <v>18522</v>
      </c>
      <c r="H9" s="64"/>
      <c r="I9" s="64"/>
      <c r="J9" s="64"/>
      <c r="K9" s="64">
        <v>200</v>
      </c>
      <c r="L9" s="64"/>
      <c r="M9" s="64"/>
      <c r="N9" s="64"/>
      <c r="O9" s="64"/>
      <c r="P9" s="64"/>
      <c r="Q9" s="64"/>
    </row>
    <row r="10" s="54" customFormat="1" ht="20.1" customHeight="1" spans="1:17">
      <c r="A10" s="63" t="s">
        <v>1200</v>
      </c>
      <c r="B10" s="63">
        <f t="shared" si="0"/>
        <v>95</v>
      </c>
      <c r="C10" s="64">
        <v>38</v>
      </c>
      <c r="D10" s="64">
        <v>49</v>
      </c>
      <c r="E10" s="64"/>
      <c r="F10" s="64"/>
      <c r="G10" s="64">
        <v>7</v>
      </c>
      <c r="H10" s="64"/>
      <c r="I10" s="64"/>
      <c r="J10" s="64"/>
      <c r="K10" s="64">
        <v>1</v>
      </c>
      <c r="L10" s="64"/>
      <c r="M10" s="64"/>
      <c r="N10" s="64"/>
      <c r="O10" s="64"/>
      <c r="P10" s="64"/>
      <c r="Q10" s="64"/>
    </row>
    <row r="11" s="54" customFormat="1" ht="20.1" customHeight="1" spans="1:17">
      <c r="A11" s="63" t="s">
        <v>1201</v>
      </c>
      <c r="B11" s="63">
        <f t="shared" si="0"/>
        <v>4096</v>
      </c>
      <c r="C11" s="64">
        <v>103</v>
      </c>
      <c r="D11" s="64">
        <v>1144</v>
      </c>
      <c r="E11" s="64">
        <v>589</v>
      </c>
      <c r="F11" s="64"/>
      <c r="G11" s="64">
        <v>2260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</row>
    <row r="12" s="54" customFormat="1" ht="20.1" customHeight="1" spans="1:17">
      <c r="A12" s="63" t="s">
        <v>1202</v>
      </c>
      <c r="B12" s="63">
        <f t="shared" si="0"/>
        <v>53991</v>
      </c>
      <c r="C12" s="64">
        <v>2219</v>
      </c>
      <c r="D12" s="64">
        <v>325</v>
      </c>
      <c r="E12" s="64"/>
      <c r="F12" s="64"/>
      <c r="G12" s="64">
        <v>8265</v>
      </c>
      <c r="H12" s="64"/>
      <c r="I12" s="64">
        <v>228</v>
      </c>
      <c r="J12" s="64"/>
      <c r="K12" s="64">
        <f>24137+15658</f>
        <v>39795</v>
      </c>
      <c r="L12" s="64">
        <v>3159</v>
      </c>
      <c r="M12" s="64"/>
      <c r="N12" s="64"/>
      <c r="O12" s="64"/>
      <c r="P12" s="64"/>
      <c r="Q12" s="64"/>
    </row>
    <row r="13" s="54" customFormat="1" ht="20.1" customHeight="1" spans="1:17">
      <c r="A13" s="63" t="s">
        <v>1203</v>
      </c>
      <c r="B13" s="63">
        <f t="shared" si="0"/>
        <v>16261</v>
      </c>
      <c r="C13" s="64">
        <v>1979</v>
      </c>
      <c r="D13" s="64">
        <v>1037</v>
      </c>
      <c r="E13" s="64">
        <v>10</v>
      </c>
      <c r="F13" s="64"/>
      <c r="G13" s="64">
        <f>2963+3111</f>
        <v>6074</v>
      </c>
      <c r="H13" s="64"/>
      <c r="I13" s="64"/>
      <c r="J13" s="64"/>
      <c r="K13" s="64">
        <f>3829+3332</f>
        <v>7161</v>
      </c>
      <c r="L13" s="64"/>
      <c r="M13" s="64"/>
      <c r="N13" s="64"/>
      <c r="O13" s="64"/>
      <c r="P13" s="64"/>
      <c r="Q13" s="64"/>
    </row>
    <row r="14" s="54" customFormat="1" ht="20.1" customHeight="1" spans="1:17">
      <c r="A14" s="63" t="s">
        <v>1204</v>
      </c>
      <c r="B14" s="63">
        <f t="shared" si="0"/>
        <v>3347</v>
      </c>
      <c r="C14" s="64">
        <v>77</v>
      </c>
      <c r="D14" s="64">
        <v>161</v>
      </c>
      <c r="E14" s="64">
        <v>2895</v>
      </c>
      <c r="F14" s="64"/>
      <c r="G14" s="64">
        <v>213</v>
      </c>
      <c r="H14" s="64"/>
      <c r="I14" s="64"/>
      <c r="J14" s="64"/>
      <c r="K14" s="64">
        <v>1</v>
      </c>
      <c r="L14" s="64"/>
      <c r="M14" s="64"/>
      <c r="N14" s="64"/>
      <c r="O14" s="64"/>
      <c r="P14" s="64"/>
      <c r="Q14" s="64"/>
    </row>
    <row r="15" s="54" customFormat="1" ht="20.1" customHeight="1" spans="1:17">
      <c r="A15" s="63" t="s">
        <v>1205</v>
      </c>
      <c r="B15" s="63">
        <f t="shared" si="0"/>
        <v>7589</v>
      </c>
      <c r="C15" s="64">
        <v>123</v>
      </c>
      <c r="D15" s="64">
        <v>421</v>
      </c>
      <c r="E15" s="64">
        <v>751</v>
      </c>
      <c r="F15" s="64"/>
      <c r="G15" s="64">
        <v>5645</v>
      </c>
      <c r="H15" s="64"/>
      <c r="I15" s="64">
        <v>612</v>
      </c>
      <c r="J15" s="64"/>
      <c r="K15" s="64">
        <v>37</v>
      </c>
      <c r="L15" s="64"/>
      <c r="M15" s="64"/>
      <c r="N15" s="64"/>
      <c r="O15" s="64"/>
      <c r="P15" s="64"/>
      <c r="Q15" s="64"/>
    </row>
    <row r="16" s="54" customFormat="1" ht="20.1" customHeight="1" spans="1:17">
      <c r="A16" s="63" t="s">
        <v>1206</v>
      </c>
      <c r="B16" s="63">
        <f t="shared" si="0"/>
        <v>10888</v>
      </c>
      <c r="C16" s="64">
        <v>647</v>
      </c>
      <c r="D16" s="64">
        <v>2402</v>
      </c>
      <c r="E16" s="64">
        <v>528</v>
      </c>
      <c r="F16" s="64"/>
      <c r="G16" s="64">
        <v>6219</v>
      </c>
      <c r="H16" s="64">
        <v>714</v>
      </c>
      <c r="I16" s="64"/>
      <c r="J16" s="64"/>
      <c r="K16" s="64">
        <v>378</v>
      </c>
      <c r="L16" s="64"/>
      <c r="M16" s="64"/>
      <c r="N16" s="64"/>
      <c r="O16" s="64"/>
      <c r="P16" s="64"/>
      <c r="Q16" s="64"/>
    </row>
    <row r="17" s="54" customFormat="1" ht="20.1" customHeight="1" spans="1:17">
      <c r="A17" s="63" t="s">
        <v>1207</v>
      </c>
      <c r="B17" s="63">
        <f t="shared" si="0"/>
        <v>479</v>
      </c>
      <c r="C17" s="64">
        <v>73</v>
      </c>
      <c r="D17" s="64">
        <v>105</v>
      </c>
      <c r="E17" s="64"/>
      <c r="F17" s="64"/>
      <c r="G17" s="64">
        <v>298</v>
      </c>
      <c r="H17" s="64"/>
      <c r="I17" s="64"/>
      <c r="J17" s="64"/>
      <c r="K17" s="64">
        <v>3</v>
      </c>
      <c r="L17" s="64"/>
      <c r="M17" s="64"/>
      <c r="N17" s="64"/>
      <c r="O17" s="64"/>
      <c r="P17" s="64"/>
      <c r="Q17" s="64"/>
    </row>
    <row r="18" s="54" customFormat="1" ht="20.1" customHeight="1" spans="1:17">
      <c r="A18" s="65" t="s">
        <v>1208</v>
      </c>
      <c r="B18" s="63">
        <f t="shared" si="0"/>
        <v>5306</v>
      </c>
      <c r="C18" s="64"/>
      <c r="D18" s="64">
        <v>12</v>
      </c>
      <c r="E18" s="64"/>
      <c r="F18" s="64"/>
      <c r="G18" s="64">
        <v>294</v>
      </c>
      <c r="H18" s="64"/>
      <c r="I18" s="64">
        <v>5000</v>
      </c>
      <c r="J18" s="64"/>
      <c r="K18" s="64"/>
      <c r="L18" s="64"/>
      <c r="M18" s="64"/>
      <c r="N18" s="64"/>
      <c r="O18" s="64"/>
      <c r="P18" s="64"/>
      <c r="Q18" s="64"/>
    </row>
    <row r="19" s="54" customFormat="1" ht="20.1" customHeight="1" spans="1:17">
      <c r="A19" s="65" t="s">
        <v>1209</v>
      </c>
      <c r="B19" s="63">
        <f t="shared" si="0"/>
        <v>140</v>
      </c>
      <c r="C19" s="64">
        <v>89</v>
      </c>
      <c r="D19" s="64">
        <v>19</v>
      </c>
      <c r="E19" s="64"/>
      <c r="F19" s="64"/>
      <c r="G19" s="64">
        <v>31</v>
      </c>
      <c r="H19" s="64"/>
      <c r="I19" s="64"/>
      <c r="J19" s="64"/>
      <c r="K19" s="64">
        <v>1</v>
      </c>
      <c r="L19" s="64"/>
      <c r="M19" s="64"/>
      <c r="N19" s="64"/>
      <c r="O19" s="64"/>
      <c r="P19" s="64"/>
      <c r="Q19" s="64"/>
    </row>
    <row r="20" s="54" customFormat="1" ht="20.1" customHeight="1" spans="1:17">
      <c r="A20" s="66" t="s">
        <v>1210</v>
      </c>
      <c r="B20" s="63">
        <f t="shared" si="0"/>
        <v>0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</row>
    <row r="21" s="54" customFormat="1" ht="20.1" customHeight="1" spans="1:17">
      <c r="A21" s="65" t="s">
        <v>1211</v>
      </c>
      <c r="B21" s="63">
        <f t="shared" si="0"/>
        <v>0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="54" customFormat="1" ht="20.1" customHeight="1" spans="1:17">
      <c r="A22" s="65" t="s">
        <v>1212</v>
      </c>
      <c r="B22" s="63">
        <f t="shared" si="0"/>
        <v>768</v>
      </c>
      <c r="C22" s="64">
        <v>116</v>
      </c>
      <c r="D22" s="64">
        <v>210</v>
      </c>
      <c r="E22" s="64"/>
      <c r="F22" s="64"/>
      <c r="G22" s="64">
        <v>433</v>
      </c>
      <c r="H22" s="64"/>
      <c r="I22" s="64"/>
      <c r="J22" s="64"/>
      <c r="K22" s="64">
        <v>9</v>
      </c>
      <c r="L22" s="64"/>
      <c r="M22" s="64"/>
      <c r="N22" s="64"/>
      <c r="O22" s="64"/>
      <c r="P22" s="64"/>
      <c r="Q22" s="64"/>
    </row>
    <row r="23" s="54" customFormat="1" ht="20.1" customHeight="1" spans="1:17">
      <c r="A23" s="65" t="s">
        <v>1213</v>
      </c>
      <c r="B23" s="63">
        <f t="shared" si="0"/>
        <v>3944</v>
      </c>
      <c r="C23" s="64">
        <v>884</v>
      </c>
      <c r="D23" s="64">
        <v>65</v>
      </c>
      <c r="E23" s="64"/>
      <c r="F23" s="64"/>
      <c r="G23" s="64">
        <v>2767</v>
      </c>
      <c r="H23" s="64"/>
      <c r="I23" s="64"/>
      <c r="J23" s="64"/>
      <c r="K23" s="64">
        <v>228</v>
      </c>
      <c r="L23" s="64"/>
      <c r="M23" s="64"/>
      <c r="N23" s="64"/>
      <c r="O23" s="64"/>
      <c r="P23" s="64"/>
      <c r="Q23" s="64"/>
    </row>
    <row r="24" s="54" customFormat="1" ht="20.1" customHeight="1" spans="1:17">
      <c r="A24" s="65" t="s">
        <v>1214</v>
      </c>
      <c r="B24" s="63">
        <f t="shared" si="0"/>
        <v>187</v>
      </c>
      <c r="C24" s="64">
        <v>55</v>
      </c>
      <c r="D24" s="64">
        <v>125</v>
      </c>
      <c r="E24" s="64"/>
      <c r="F24" s="64"/>
      <c r="G24" s="64"/>
      <c r="H24" s="64"/>
      <c r="I24" s="64"/>
      <c r="J24" s="64"/>
      <c r="K24" s="64">
        <v>7</v>
      </c>
      <c r="L24" s="64"/>
      <c r="M24" s="64"/>
      <c r="N24" s="64"/>
      <c r="O24" s="64"/>
      <c r="P24" s="64"/>
      <c r="Q24" s="64"/>
    </row>
    <row r="25" s="54" customFormat="1" ht="20.1" customHeight="1" spans="1:17">
      <c r="A25" s="65" t="s">
        <v>1215</v>
      </c>
      <c r="B25" s="63">
        <f t="shared" si="0"/>
        <v>1263</v>
      </c>
      <c r="C25" s="64">
        <v>48</v>
      </c>
      <c r="D25" s="64">
        <v>217</v>
      </c>
      <c r="E25" s="64"/>
      <c r="F25" s="64"/>
      <c r="G25" s="64">
        <v>470</v>
      </c>
      <c r="H25" s="64">
        <v>526</v>
      </c>
      <c r="I25" s="64"/>
      <c r="J25" s="64"/>
      <c r="K25" s="64">
        <v>2</v>
      </c>
      <c r="L25" s="64"/>
      <c r="M25" s="64"/>
      <c r="N25" s="64"/>
      <c r="O25" s="64"/>
      <c r="P25" s="64"/>
      <c r="Q25" s="64"/>
    </row>
    <row r="26" s="54" customFormat="1" ht="20.1" customHeight="1" spans="1:17">
      <c r="A26" s="66" t="s">
        <v>1216</v>
      </c>
      <c r="B26" s="63">
        <f t="shared" si="0"/>
        <v>2000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>
        <v>2000</v>
      </c>
      <c r="Q26" s="64"/>
    </row>
    <row r="27" s="54" customFormat="1" ht="20.1" customHeight="1" spans="1:17">
      <c r="A27" s="65" t="s">
        <v>1217</v>
      </c>
      <c r="B27" s="63">
        <f t="shared" si="0"/>
        <v>3289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>
        <v>3289</v>
      </c>
      <c r="N27" s="64"/>
      <c r="O27" s="64"/>
      <c r="P27" s="64"/>
      <c r="Q27" s="64"/>
    </row>
    <row r="28" s="54" customFormat="1" ht="20.1" customHeight="1" spans="1:17">
      <c r="A28" s="65" t="s">
        <v>1218</v>
      </c>
      <c r="B28" s="63">
        <f t="shared" si="0"/>
        <v>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0"/>
      <c r="N28" s="64"/>
      <c r="O28" s="64"/>
      <c r="P28" s="64"/>
      <c r="Q28" s="71"/>
    </row>
    <row r="29" s="54" customFormat="1" ht="20.1" customHeight="1" spans="1:17">
      <c r="A29" s="63" t="s">
        <v>1219</v>
      </c>
      <c r="B29" s="63">
        <f t="shared" si="0"/>
        <v>2400</v>
      </c>
      <c r="C29" s="64">
        <v>2400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9"/>
      <c r="Q29" s="72"/>
    </row>
    <row r="30" s="54" customFormat="1" ht="20.1" customHeight="1" spans="1:17">
      <c r="A30" s="63" t="s">
        <v>1192</v>
      </c>
      <c r="B30" s="63">
        <f t="shared" si="0"/>
        <v>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73"/>
    </row>
    <row r="31" s="54" customFormat="1" ht="20.1" customHeight="1" spans="1:17">
      <c r="A31" s="67" t="s">
        <v>1220</v>
      </c>
      <c r="B31" s="63">
        <f t="shared" si="0"/>
        <v>156145</v>
      </c>
      <c r="C31" s="63">
        <f t="shared" ref="C31:Q31" si="1">SUM(C5:C30)</f>
        <v>17678</v>
      </c>
      <c r="D31" s="63">
        <f t="shared" si="1"/>
        <v>15591</v>
      </c>
      <c r="E31" s="63">
        <f t="shared" si="1"/>
        <v>4884</v>
      </c>
      <c r="F31" s="63">
        <f t="shared" si="1"/>
        <v>0</v>
      </c>
      <c r="G31" s="63">
        <f t="shared" si="1"/>
        <v>54289</v>
      </c>
      <c r="H31" s="63">
        <f t="shared" si="1"/>
        <v>1240</v>
      </c>
      <c r="I31" s="63">
        <f t="shared" si="1"/>
        <v>5840</v>
      </c>
      <c r="J31" s="63">
        <f t="shared" si="1"/>
        <v>0</v>
      </c>
      <c r="K31" s="63">
        <f t="shared" si="1"/>
        <v>48174</v>
      </c>
      <c r="L31" s="63">
        <f t="shared" si="1"/>
        <v>3159</v>
      </c>
      <c r="M31" s="63">
        <f t="shared" si="1"/>
        <v>3289</v>
      </c>
      <c r="N31" s="63">
        <f t="shared" si="1"/>
        <v>0</v>
      </c>
      <c r="O31" s="63">
        <f t="shared" si="1"/>
        <v>0</v>
      </c>
      <c r="P31" s="63">
        <f t="shared" si="1"/>
        <v>2000</v>
      </c>
      <c r="Q31" s="63">
        <f t="shared" si="1"/>
        <v>1</v>
      </c>
    </row>
    <row r="32" s="54" customFormat="1"/>
    <row r="33" s="54" customFormat="1"/>
    <row r="34" s="54" customFormat="1"/>
    <row r="35" s="54" customFormat="1"/>
    <row r="36" s="54" customFormat="1"/>
    <row r="37" s="54" customFormat="1"/>
    <row r="38" s="54" customFormat="1"/>
    <row r="39" s="54" customFormat="1"/>
    <row r="40" s="54" customFormat="1"/>
    <row r="41" s="54" customFormat="1"/>
  </sheetData>
  <mergeCells count="1">
    <mergeCell ref="A2:Q2"/>
  </mergeCells>
  <printOptions horizontalCentered="1"/>
  <pageMargins left="0.469444444444444" right="0.469444444444444" top="0.279861111111111" bottom="0.159722222222222" header="0.119444444444444" footer="0.119444444444444"/>
  <pageSetup paperSize="9" scale="80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H4" sqref="H4"/>
    </sheetView>
  </sheetViews>
  <sheetFormatPr defaultColWidth="9" defaultRowHeight="25.5" outlineLevelRow="3" outlineLevelCol="2"/>
  <cols>
    <col min="1" max="1" width="35.375" style="49" customWidth="1"/>
    <col min="2" max="3" width="27.625" style="49" customWidth="1"/>
    <col min="4" max="16384" width="9" style="50"/>
  </cols>
  <sheetData>
    <row r="1" ht="69.95" customHeight="1" spans="1:3">
      <c r="A1" s="51" t="s">
        <v>1221</v>
      </c>
      <c r="B1" s="51"/>
      <c r="C1" s="51"/>
    </row>
    <row r="2" ht="21" customHeight="1" spans="3:3">
      <c r="C2" s="52" t="s">
        <v>1222</v>
      </c>
    </row>
    <row r="3" ht="54" customHeight="1" spans="1:3">
      <c r="A3" s="53"/>
      <c r="B3" s="53" t="s">
        <v>1223</v>
      </c>
      <c r="C3" s="53" t="s">
        <v>1224</v>
      </c>
    </row>
    <row r="4" ht="54" customHeight="1" spans="1:3">
      <c r="A4" s="53" t="s">
        <v>1225</v>
      </c>
      <c r="B4" s="53">
        <v>9.7833</v>
      </c>
      <c r="C4" s="53">
        <v>8.9114</v>
      </c>
    </row>
  </sheetData>
  <mergeCells count="1">
    <mergeCell ref="A1:C1"/>
  </mergeCells>
  <printOptions horizontalCentered="1"/>
  <pageMargins left="0.75" right="0.75" top="0.98" bottom="0.98" header="0.51" footer="0.51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5"/>
  <sheetViews>
    <sheetView showZeros="0" workbookViewId="0">
      <selection activeCell="E16" sqref="E16"/>
    </sheetView>
  </sheetViews>
  <sheetFormatPr defaultColWidth="9" defaultRowHeight="15.75" outlineLevelCol="1"/>
  <cols>
    <col min="1" max="1" width="65.25" style="32" customWidth="1"/>
    <col min="2" max="2" width="42.125" style="32" customWidth="1"/>
    <col min="3" max="256" width="9" style="33"/>
    <col min="257" max="16384" width="9" style="34"/>
  </cols>
  <sheetData>
    <row r="1" ht="33" customHeight="1" spans="1:2">
      <c r="A1" s="35" t="s">
        <v>1226</v>
      </c>
      <c r="B1" s="35"/>
    </row>
    <row r="2" ht="21.75" customHeight="1" spans="1:2">
      <c r="A2" s="23" t="s">
        <v>1227</v>
      </c>
      <c r="B2" s="24" t="s">
        <v>1228</v>
      </c>
    </row>
    <row r="3" s="31" customFormat="1" ht="19" customHeight="1" spans="1:2">
      <c r="A3" s="36" t="s">
        <v>55</v>
      </c>
      <c r="B3" s="36" t="s">
        <v>1229</v>
      </c>
    </row>
    <row r="4" s="31" customFormat="1" ht="14.5" customHeight="1" spans="1:2">
      <c r="A4" s="37" t="s">
        <v>1230</v>
      </c>
      <c r="B4" s="38">
        <f>SUM(B5,B12)</f>
        <v>5320.32</v>
      </c>
    </row>
    <row r="5" s="31" customFormat="1" ht="14.5" customHeight="1" spans="1:2">
      <c r="A5" s="26" t="s">
        <v>1231</v>
      </c>
      <c r="B5" s="26">
        <f>SUM(B6:B11)</f>
        <v>1790.6</v>
      </c>
    </row>
    <row r="6" ht="14.5" customHeight="1" spans="1:2">
      <c r="A6" s="39" t="s">
        <v>1232</v>
      </c>
      <c r="B6" s="40">
        <v>162.6</v>
      </c>
    </row>
    <row r="7" ht="14.5" customHeight="1" spans="1:2">
      <c r="A7" s="39" t="s">
        <v>1233</v>
      </c>
      <c r="B7" s="39"/>
    </row>
    <row r="8" ht="14.5" customHeight="1" spans="1:2">
      <c r="A8" s="39" t="s">
        <v>1234</v>
      </c>
      <c r="B8" s="39"/>
    </row>
    <row r="9" ht="14.5" customHeight="1" spans="1:2">
      <c r="A9" s="39" t="s">
        <v>1235</v>
      </c>
      <c r="B9" s="39"/>
    </row>
    <row r="10" ht="14.5" customHeight="1" spans="1:2">
      <c r="A10" s="39" t="s">
        <v>1236</v>
      </c>
      <c r="B10" s="39"/>
    </row>
    <row r="11" ht="14.5" customHeight="1" spans="1:2">
      <c r="A11" s="39" t="s">
        <v>1237</v>
      </c>
      <c r="B11" s="39">
        <v>1628</v>
      </c>
    </row>
    <row r="12" s="31" customFormat="1" ht="14.5" customHeight="1" spans="1:2">
      <c r="A12" s="26" t="s">
        <v>1238</v>
      </c>
      <c r="B12" s="38">
        <f>SUM(B13:B50)</f>
        <v>3529.72</v>
      </c>
    </row>
    <row r="13" ht="14.5" customHeight="1" spans="1:2">
      <c r="A13" s="39" t="s">
        <v>1239</v>
      </c>
      <c r="B13" s="41"/>
    </row>
    <row r="14" ht="14.5" customHeight="1" spans="1:2">
      <c r="A14" s="39" t="s">
        <v>1240</v>
      </c>
      <c r="B14" s="41"/>
    </row>
    <row r="15" ht="14.5" customHeight="1" spans="1:2">
      <c r="A15" s="39" t="s">
        <v>1241</v>
      </c>
      <c r="B15" s="41">
        <v>2450</v>
      </c>
    </row>
    <row r="16" ht="14.5" customHeight="1" spans="1:2">
      <c r="A16" s="39" t="s">
        <v>1242</v>
      </c>
      <c r="B16" s="41"/>
    </row>
    <row r="17" ht="14.5" customHeight="1" spans="1:2">
      <c r="A17" s="39" t="s">
        <v>1243</v>
      </c>
      <c r="B17" s="41"/>
    </row>
    <row r="18" ht="14.5" customHeight="1" spans="1:2">
      <c r="A18" s="39" t="s">
        <v>1244</v>
      </c>
      <c r="B18" s="41"/>
    </row>
    <row r="19" ht="14.5" customHeight="1" spans="1:2">
      <c r="A19" s="39" t="s">
        <v>1245</v>
      </c>
      <c r="B19" s="41"/>
    </row>
    <row r="20" ht="14.5" customHeight="1" spans="1:2">
      <c r="A20" s="39" t="s">
        <v>1246</v>
      </c>
      <c r="B20" s="42"/>
    </row>
    <row r="21" ht="14.5" customHeight="1" spans="1:2">
      <c r="A21" s="39" t="s">
        <v>1247</v>
      </c>
      <c r="B21" s="43"/>
    </row>
    <row r="22" ht="14.5" customHeight="1" spans="1:2">
      <c r="A22" s="39" t="s">
        <v>1248</v>
      </c>
      <c r="B22" s="43"/>
    </row>
    <row r="23" ht="14.5" customHeight="1" spans="1:2">
      <c r="A23" s="39" t="s">
        <v>1249</v>
      </c>
      <c r="B23" s="43"/>
    </row>
    <row r="24" ht="14.5" customHeight="1" spans="1:2">
      <c r="A24" s="39" t="s">
        <v>1250</v>
      </c>
      <c r="B24" s="44">
        <v>1079.72</v>
      </c>
    </row>
    <row r="25" ht="14.5" customHeight="1" spans="1:2">
      <c r="A25" s="39" t="s">
        <v>1251</v>
      </c>
      <c r="B25" s="43"/>
    </row>
    <row r="26" ht="14.5" customHeight="1" spans="1:2">
      <c r="A26" s="39" t="s">
        <v>1252</v>
      </c>
      <c r="B26" s="43"/>
    </row>
    <row r="27" ht="14.5" customHeight="1" spans="1:2">
      <c r="A27" s="39" t="s">
        <v>1253</v>
      </c>
      <c r="B27" s="39"/>
    </row>
    <row r="28" ht="14.5" customHeight="1" spans="1:2">
      <c r="A28" s="39" t="s">
        <v>1254</v>
      </c>
      <c r="B28" s="39"/>
    </row>
    <row r="29" ht="14.5" customHeight="1" spans="1:2">
      <c r="A29" s="39" t="s">
        <v>1255</v>
      </c>
      <c r="B29" s="43"/>
    </row>
    <row r="30" ht="14.5" customHeight="1" spans="1:2">
      <c r="A30" s="39" t="s">
        <v>1256</v>
      </c>
      <c r="B30" s="43"/>
    </row>
    <row r="31" ht="14.5" customHeight="1" spans="1:2">
      <c r="A31" s="39" t="s">
        <v>1257</v>
      </c>
      <c r="B31" s="43"/>
    </row>
    <row r="32" ht="14.5" customHeight="1" spans="1:2">
      <c r="A32" s="39" t="s">
        <v>1258</v>
      </c>
      <c r="B32" s="43"/>
    </row>
    <row r="33" ht="14.5" customHeight="1" spans="1:2">
      <c r="A33" s="39" t="s">
        <v>1259</v>
      </c>
      <c r="B33" s="43"/>
    </row>
    <row r="34" ht="14.5" customHeight="1" spans="1:2">
      <c r="A34" s="39" t="s">
        <v>1260</v>
      </c>
      <c r="B34" s="43"/>
    </row>
    <row r="35" ht="14.5" customHeight="1" spans="1:2">
      <c r="A35" s="39" t="s">
        <v>1261</v>
      </c>
      <c r="B35" s="43"/>
    </row>
    <row r="36" ht="14.5" customHeight="1" spans="1:2">
      <c r="A36" s="39" t="s">
        <v>1262</v>
      </c>
      <c r="B36" s="43"/>
    </row>
    <row r="37" ht="14.5" customHeight="1" spans="1:2">
      <c r="A37" s="39" t="s">
        <v>1263</v>
      </c>
      <c r="B37" s="43"/>
    </row>
    <row r="38" ht="14.5" customHeight="1" spans="1:2">
      <c r="A38" s="39" t="s">
        <v>1264</v>
      </c>
      <c r="B38" s="43"/>
    </row>
    <row r="39" ht="14.5" customHeight="1" spans="1:2">
      <c r="A39" s="39" t="s">
        <v>1265</v>
      </c>
      <c r="B39" s="43"/>
    </row>
    <row r="40" ht="14.5" customHeight="1" spans="1:2">
      <c r="A40" s="39" t="s">
        <v>1266</v>
      </c>
      <c r="B40" s="43"/>
    </row>
    <row r="41" ht="14.5" customHeight="1" spans="1:2">
      <c r="A41" s="39" t="s">
        <v>1267</v>
      </c>
      <c r="B41" s="43"/>
    </row>
    <row r="42" ht="14.5" customHeight="1" spans="1:2">
      <c r="A42" s="39" t="s">
        <v>1268</v>
      </c>
      <c r="B42" s="43"/>
    </row>
    <row r="43" ht="14.5" customHeight="1" spans="1:2">
      <c r="A43" s="39" t="s">
        <v>1269</v>
      </c>
      <c r="B43" s="43"/>
    </row>
    <row r="44" ht="14.5" customHeight="1" spans="1:2">
      <c r="A44" s="39" t="s">
        <v>1270</v>
      </c>
      <c r="B44" s="43"/>
    </row>
    <row r="45" ht="14.5" customHeight="1" spans="1:2">
      <c r="A45" s="39" t="s">
        <v>1271</v>
      </c>
      <c r="B45" s="43"/>
    </row>
    <row r="46" ht="14.5" customHeight="1" spans="1:2">
      <c r="A46" s="39" t="s">
        <v>1272</v>
      </c>
      <c r="B46" s="43"/>
    </row>
    <row r="47" ht="14.5" customHeight="1" spans="1:2">
      <c r="A47" s="39" t="s">
        <v>1273</v>
      </c>
      <c r="B47" s="43"/>
    </row>
    <row r="48" ht="14.5" customHeight="1" spans="1:2">
      <c r="A48" s="39" t="s">
        <v>1274</v>
      </c>
      <c r="B48" s="43"/>
    </row>
    <row r="49" ht="14.5" customHeight="1" spans="1:2">
      <c r="A49" s="39" t="s">
        <v>1275</v>
      </c>
      <c r="B49" s="43"/>
    </row>
    <row r="50" ht="14.5" customHeight="1" spans="1:2">
      <c r="A50" s="39" t="s">
        <v>1276</v>
      </c>
      <c r="B50" s="39"/>
    </row>
    <row r="51" ht="14.5" customHeight="1" spans="1:2">
      <c r="A51" s="39"/>
      <c r="B51" s="45"/>
    </row>
    <row r="52" s="31" customFormat="1" ht="14.5" customHeight="1" spans="1:2">
      <c r="A52" s="26" t="s">
        <v>1277</v>
      </c>
      <c r="B52" s="46">
        <f>SUM(B53:B65)</f>
        <v>5320.32</v>
      </c>
    </row>
    <row r="53" ht="14.5" customHeight="1" spans="1:2">
      <c r="A53" s="28" t="s">
        <v>1278</v>
      </c>
      <c r="B53" s="45">
        <v>407.34</v>
      </c>
    </row>
    <row r="54" ht="14.5" customHeight="1" spans="1:2">
      <c r="A54" s="28" t="s">
        <v>1279</v>
      </c>
      <c r="B54" s="45">
        <v>826.82</v>
      </c>
    </row>
    <row r="55" ht="14.5" customHeight="1" spans="1:2">
      <c r="A55" s="28" t="s">
        <v>1280</v>
      </c>
      <c r="B55" s="45">
        <v>46.8</v>
      </c>
    </row>
    <row r="56" ht="14.5" customHeight="1" spans="1:2">
      <c r="A56" s="28" t="s">
        <v>1281</v>
      </c>
      <c r="B56" s="45">
        <v>348.76</v>
      </c>
    </row>
    <row r="57" ht="14.5" customHeight="1" spans="1:2">
      <c r="A57" s="28" t="s">
        <v>1282</v>
      </c>
      <c r="B57" s="45">
        <v>638.7</v>
      </c>
    </row>
    <row r="58" ht="14.5" customHeight="1" spans="1:2">
      <c r="A58" s="28" t="s">
        <v>1283</v>
      </c>
      <c r="B58" s="45">
        <v>308.7</v>
      </c>
    </row>
    <row r="59" ht="14.5" customHeight="1" spans="1:2">
      <c r="A59" s="28" t="s">
        <v>1284</v>
      </c>
      <c r="B59" s="45">
        <v>348.2</v>
      </c>
    </row>
    <row r="60" ht="15" customHeight="1" spans="1:2">
      <c r="A60" s="47" t="s">
        <v>1285</v>
      </c>
      <c r="B60" s="48">
        <v>431.3</v>
      </c>
    </row>
    <row r="61" ht="15" customHeight="1" spans="1:2">
      <c r="A61" s="47" t="s">
        <v>1286</v>
      </c>
      <c r="B61" s="48">
        <v>382.66</v>
      </c>
    </row>
    <row r="62" ht="15" customHeight="1" spans="1:2">
      <c r="A62" s="47" t="s">
        <v>1287</v>
      </c>
      <c r="B62" s="48">
        <v>307.9</v>
      </c>
    </row>
    <row r="63" ht="15" customHeight="1" spans="1:2">
      <c r="A63" s="47" t="s">
        <v>1288</v>
      </c>
      <c r="B63" s="48">
        <v>310.2</v>
      </c>
    </row>
    <row r="64" ht="15" customHeight="1" spans="1:2">
      <c r="A64" s="47" t="s">
        <v>1289</v>
      </c>
      <c r="B64" s="48">
        <v>230.8</v>
      </c>
    </row>
    <row r="65" ht="15" customHeight="1" spans="1:2">
      <c r="A65" s="47" t="s">
        <v>1290</v>
      </c>
      <c r="B65" s="48">
        <v>732.14</v>
      </c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</sheetData>
  <mergeCells count="1">
    <mergeCell ref="A1:B1"/>
  </mergeCells>
  <printOptions horizontalCentered="1"/>
  <pageMargins left="0.938888888888889" right="0.75" top="0.75" bottom="0.75" header="0.509027777777778" footer="0.349305555555556"/>
  <pageSetup paperSize="9" orientation="landscape" horizontalDpi="600" verticalDpi="6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8"/>
  <sheetViews>
    <sheetView workbookViewId="0">
      <selection activeCell="H24" sqref="H24"/>
    </sheetView>
  </sheetViews>
  <sheetFormatPr defaultColWidth="9" defaultRowHeight="14.25" outlineLevelCol="1"/>
  <cols>
    <col min="1" max="1" width="31.25" customWidth="1"/>
    <col min="2" max="2" width="32.75" customWidth="1"/>
  </cols>
  <sheetData>
    <row r="2" ht="44" customHeight="1" spans="1:2">
      <c r="A2" s="22" t="s">
        <v>1291</v>
      </c>
      <c r="B2" s="22"/>
    </row>
    <row r="3" ht="23.25" customHeight="1" spans="1:2">
      <c r="A3" s="23"/>
      <c r="B3" s="24" t="s">
        <v>1228</v>
      </c>
    </row>
    <row r="4" ht="27" customHeight="1" spans="1:2">
      <c r="A4" s="25" t="s">
        <v>55</v>
      </c>
      <c r="B4" s="25" t="s">
        <v>1292</v>
      </c>
    </row>
    <row r="5" s="21" customFormat="1" ht="27" customHeight="1" spans="1:2">
      <c r="A5" s="26" t="s">
        <v>1277</v>
      </c>
      <c r="B5" s="27">
        <f>SUM(B6:B18)</f>
        <v>0</v>
      </c>
    </row>
    <row r="6" ht="27" customHeight="1" spans="1:2">
      <c r="A6" s="28" t="s">
        <v>1278</v>
      </c>
      <c r="B6" s="29">
        <v>0</v>
      </c>
    </row>
    <row r="7" ht="27" customHeight="1" spans="1:2">
      <c r="A7" s="28" t="s">
        <v>1279</v>
      </c>
      <c r="B7" s="29">
        <v>0</v>
      </c>
    </row>
    <row r="8" ht="27" customHeight="1" spans="1:2">
      <c r="A8" s="28" t="s">
        <v>1280</v>
      </c>
      <c r="B8" s="29">
        <v>0</v>
      </c>
    </row>
    <row r="9" ht="27" customHeight="1" spans="1:2">
      <c r="A9" s="28" t="s">
        <v>1281</v>
      </c>
      <c r="B9" s="29">
        <v>0</v>
      </c>
    </row>
    <row r="10" ht="27" customHeight="1" spans="1:2">
      <c r="A10" s="28" t="s">
        <v>1282</v>
      </c>
      <c r="B10" s="29">
        <v>0</v>
      </c>
    </row>
    <row r="11" ht="27" customHeight="1" spans="1:2">
      <c r="A11" s="28" t="s">
        <v>1283</v>
      </c>
      <c r="B11" s="29">
        <v>0</v>
      </c>
    </row>
    <row r="12" ht="27" customHeight="1" spans="1:2">
      <c r="A12" s="28" t="s">
        <v>1284</v>
      </c>
      <c r="B12" s="29">
        <v>0</v>
      </c>
    </row>
    <row r="13" ht="27" customHeight="1" spans="1:2">
      <c r="A13" s="30" t="s">
        <v>1285</v>
      </c>
      <c r="B13" s="29">
        <v>0</v>
      </c>
    </row>
    <row r="14" ht="27" customHeight="1" spans="1:2">
      <c r="A14" s="30" t="s">
        <v>1286</v>
      </c>
      <c r="B14" s="29">
        <v>0</v>
      </c>
    </row>
    <row r="15" ht="27" customHeight="1" spans="1:2">
      <c r="A15" s="30" t="s">
        <v>1287</v>
      </c>
      <c r="B15" s="29">
        <v>0</v>
      </c>
    </row>
    <row r="16" ht="27" customHeight="1" spans="1:2">
      <c r="A16" s="30" t="s">
        <v>1288</v>
      </c>
      <c r="B16" s="29">
        <v>0</v>
      </c>
    </row>
    <row r="17" ht="27" customHeight="1" spans="1:2">
      <c r="A17" s="30" t="s">
        <v>1289</v>
      </c>
      <c r="B17" s="29">
        <v>0</v>
      </c>
    </row>
    <row r="18" ht="27" customHeight="1" spans="1:2">
      <c r="A18" s="30" t="s">
        <v>1290</v>
      </c>
      <c r="B18" s="29">
        <v>0</v>
      </c>
    </row>
  </sheetData>
  <mergeCells count="1">
    <mergeCell ref="A2:B2"/>
  </mergeCells>
  <pageMargins left="0.829861111111111" right="0.75" top="1" bottom="1" header="0.5" footer="0.5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24"/>
  <sheetViews>
    <sheetView showGridLines="0" showZeros="0" tabSelected="1" workbookViewId="0">
      <selection activeCell="I7" sqref="I7"/>
    </sheetView>
  </sheetViews>
  <sheetFormatPr defaultColWidth="8" defaultRowHeight="14.25" outlineLevelCol="1"/>
  <cols>
    <col min="1" max="1" width="46.625" style="4" customWidth="1"/>
    <col min="2" max="2" width="30.625" style="5" customWidth="1"/>
    <col min="3" max="240" width="8" style="4" customWidth="1"/>
    <col min="241" max="16370" width="8" style="4"/>
  </cols>
  <sheetData>
    <row r="1" ht="22.5" spans="1:2">
      <c r="A1" s="6" t="s">
        <v>1293</v>
      </c>
      <c r="B1" s="7"/>
    </row>
    <row r="2" ht="24" customHeight="1" spans="1:2">
      <c r="A2" s="8"/>
      <c r="B2" s="9" t="s">
        <v>13</v>
      </c>
    </row>
    <row r="3" ht="35" customHeight="1" spans="1:2">
      <c r="A3" s="10" t="s">
        <v>1294</v>
      </c>
      <c r="B3" s="11" t="s">
        <v>1295</v>
      </c>
    </row>
    <row r="4" s="1" customFormat="1" ht="29.1" customHeight="1" spans="1:2">
      <c r="A4" s="12" t="s">
        <v>1296</v>
      </c>
      <c r="B4" s="13" t="s">
        <v>1297</v>
      </c>
    </row>
    <row r="5" s="2" customFormat="1" ht="29.1" customHeight="1" spans="1:2">
      <c r="A5" s="14"/>
      <c r="B5" s="15"/>
    </row>
    <row r="6" s="3" customFormat="1" ht="29.1" customHeight="1" spans="1:2">
      <c r="A6" s="16"/>
      <c r="B6" s="17"/>
    </row>
    <row r="7" s="3" customFormat="1" ht="29.1" customHeight="1" spans="1:2">
      <c r="A7" s="16"/>
      <c r="B7" s="17"/>
    </row>
    <row r="8" s="3" customFormat="1" ht="29.1" customHeight="1" spans="1:2">
      <c r="A8" s="18"/>
      <c r="B8" s="17"/>
    </row>
    <row r="9" s="2" customFormat="1" ht="29.1" customHeight="1" spans="1:2">
      <c r="A9" s="14"/>
      <c r="B9" s="15"/>
    </row>
    <row r="10" s="3" customFormat="1" ht="29.1" customHeight="1" spans="1:2">
      <c r="A10" s="19"/>
      <c r="B10" s="17"/>
    </row>
    <row r="11" s="3" customFormat="1" ht="29.1" customHeight="1" spans="1:2">
      <c r="A11" s="20"/>
      <c r="B11" s="17"/>
    </row>
    <row r="12" s="2" customFormat="1" ht="29.1" customHeight="1" spans="1:2">
      <c r="A12" s="14"/>
      <c r="B12" s="15"/>
    </row>
    <row r="13" s="3" customFormat="1" ht="29.1" customHeight="1" spans="1:2">
      <c r="A13" s="19"/>
      <c r="B13" s="17"/>
    </row>
    <row r="14" s="3" customFormat="1" ht="29.1" customHeight="1"/>
    <row r="15" s="3" customFormat="1" ht="29.1" customHeight="1"/>
    <row r="16" s="3" customFormat="1" ht="29.1" customHeight="1"/>
    <row r="17" s="2" customFormat="1" ht="29.1" customHeight="1"/>
    <row r="18" s="3" customFormat="1" ht="29.1" customHeight="1"/>
    <row r="19" s="3" customFormat="1" ht="29.1" customHeight="1"/>
    <row r="20" s="3" customFormat="1" ht="29.1" customHeight="1"/>
    <row r="21" s="3" customFormat="1" ht="29.1" customHeight="1"/>
    <row r="22" s="2" customFormat="1" ht="29.1" customHeight="1"/>
    <row r="23" s="3" customFormat="1" ht="29.1" customHeight="1"/>
    <row r="24" spans="2:2">
      <c r="B24" s="4"/>
    </row>
  </sheetData>
  <mergeCells count="1">
    <mergeCell ref="A1:B1"/>
  </mergeCells>
  <printOptions horizontalCentered="1"/>
  <pageMargins left="0.25" right="0.0791666666666667" top="0.459027777777778" bottom="0.318055555555556" header="0.3" footer="0.0791666666666667"/>
  <pageSetup paperSize="9" scale="90" pageOrder="overThenDown" orientation="portrait"/>
  <headerFooter alignWithMargins="0">
    <oddFooter>&amp;C&amp;"Arial"&amp;10  第 &amp;P 页     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1.一般公共预算收入预算</vt:lpstr>
      <vt:lpstr>2.一般公共预算支出</vt:lpstr>
      <vt:lpstr>3.一般公共预算支出 (本级)</vt:lpstr>
      <vt:lpstr>4.本级基本支出预算（政府经济分类）</vt:lpstr>
      <vt:lpstr>5.政府预算支出经济分类表</vt:lpstr>
      <vt:lpstr>6.政府债务限额余额</vt:lpstr>
      <vt:lpstr>7.县对下一般转移</vt:lpstr>
      <vt:lpstr>8.县对下专项转移支付分地区</vt:lpstr>
      <vt:lpstr>9.县对下专项转移支付分项目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2019-03-01T06:53:00Z</dcterms:created>
  <dcterms:modified xsi:type="dcterms:W3CDTF">2024-10-25T08:43:50Z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302FC566195C45FE99C880ED47D98233_12</vt:lpwstr>
  </property>
</Properties>
</file>